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总表 (2)" sheetId="14" state="hidden" r:id="rId1"/>
    <sheet name="建议资助项目汇总表" sheetId="20" r:id="rId2"/>
  </sheets>
  <externalReferences>
    <externalReference r:id="rId3"/>
  </externalReferences>
  <definedNames>
    <definedName name="_xlnm._FilterDatabase" localSheetId="1" hidden="1">建议资助项目汇总表!$A$4:$J$70</definedName>
    <definedName name="_xlnm.Print_Titles" localSheetId="1">建议资助项目汇总表!$2:$4</definedName>
  </definedNames>
  <calcPr calcId="144525"/>
</workbook>
</file>

<file path=xl/sharedStrings.xml><?xml version="1.0" encoding="utf-8"?>
<sst xmlns="http://schemas.openxmlformats.org/spreadsheetml/2006/main" count="224" uniqueCount="180">
  <si>
    <t>附件一</t>
  </si>
  <si>
    <t>2016年深圳市福利彩票公益金预算支出总表</t>
  </si>
  <si>
    <t>制表单位：深圳市民政局</t>
  </si>
  <si>
    <r>
      <rPr>
        <sz val="10"/>
        <rFont val="宋体"/>
        <charset val="134"/>
      </rPr>
      <t>编制日期： 2015年12月1</t>
    </r>
    <r>
      <rPr>
        <sz val="10"/>
        <rFont val="宋体"/>
        <charset val="134"/>
      </rPr>
      <t>8</t>
    </r>
    <r>
      <rPr>
        <sz val="10"/>
        <rFont val="宋体"/>
        <charset val="134"/>
      </rPr>
      <t xml:space="preserve">日                                                    单位: 万元 </t>
    </r>
  </si>
  <si>
    <t>项目分类</t>
  </si>
  <si>
    <t>项目个数</t>
  </si>
  <si>
    <t>2015年预算</t>
  </si>
  <si>
    <t>2016年预算</t>
  </si>
  <si>
    <t>增减额</t>
  </si>
  <si>
    <t>增减率</t>
  </si>
  <si>
    <t>增减变化说明</t>
  </si>
  <si>
    <t>总计</t>
  </si>
  <si>
    <t>36个</t>
  </si>
  <si>
    <t>延续性项目</t>
  </si>
  <si>
    <t>小计</t>
  </si>
  <si>
    <t>34个</t>
  </si>
  <si>
    <t>1.社会福利类</t>
  </si>
  <si>
    <t>14个</t>
  </si>
  <si>
    <t>增减主要原因：延续性项目增加2546.84万元，主要原因“社区服务中心建设经费”增加新建家数，增加费用2062.29万元；“购买社工服务”项目社工岗位工资从7.6万元/年增加到9.3万元，共计增加583.40万元。</t>
  </si>
  <si>
    <t>2.社区服务类</t>
  </si>
  <si>
    <t>3个</t>
  </si>
  <si>
    <t>增减主要原因：1、社区邻里节项目减少项目，一是居委会数量增加3个；二是去年申请了“南粤幸福周”活动及其评估项目，这两项2016年均不再申报，减少38.5万元。</t>
  </si>
  <si>
    <t>3.公益事业类</t>
  </si>
  <si>
    <t>8个</t>
  </si>
  <si>
    <t>增减主要原因：1、“雏鹰展翅”计划，该项目因有结余，故2015年未申请，2016年申请110万，比以往220万减少一半；2、阳光系列服务项目再次启动申请支助400.00万元。</t>
  </si>
  <si>
    <t>4.残疾人事业类</t>
  </si>
  <si>
    <t>增减主要原因：1、儿童致盲眼病筛查与抢救性治疗，治疗费用比例和总费用发生改变，增加68万元；2、残疾人辅助器具适配服务，产品经费减少的原因是因本年度服务人数拟减少200名，减少112万元；3、残疾少年儿童康复救助服务，资助的标准未改变，资助的人数增加345人，金额相应增加了600.08万元。</t>
  </si>
  <si>
    <t>新增项目</t>
  </si>
  <si>
    <t>2个</t>
  </si>
  <si>
    <t>1.公益事业类</t>
  </si>
  <si>
    <t>1个</t>
  </si>
  <si>
    <t>新增关爱环卫工人•共建爱心歇脚屋项目300.00万元</t>
  </si>
  <si>
    <t>2.基建类</t>
  </si>
  <si>
    <t>新增福永街道敬老院升级转型项目100万元。</t>
  </si>
  <si>
    <t>预留经费</t>
  </si>
  <si>
    <t>1项</t>
  </si>
  <si>
    <t>因减少预留经费所致。</t>
  </si>
  <si>
    <t>附件：</t>
  </si>
  <si>
    <t>2021年深圳市福利彩票公益金项目情况表</t>
  </si>
  <si>
    <t>单位：万元</t>
  </si>
  <si>
    <t>序号</t>
  </si>
  <si>
    <t>项目名称</t>
  </si>
  <si>
    <t>实施单位</t>
  </si>
  <si>
    <t>2021年实际资助金额</t>
  </si>
  <si>
    <t>2021年执行金额</t>
  </si>
  <si>
    <t>2021年执行率</t>
  </si>
  <si>
    <t>项目概况</t>
  </si>
  <si>
    <t>项目类型</t>
  </si>
  <si>
    <t>备注</t>
  </si>
  <si>
    <t>深圳市低收入群体购买医疗保险及重疾险</t>
  </si>
  <si>
    <t>市医疗保险基金管理中心</t>
  </si>
  <si>
    <t>为低收入群体购买医疗保险和重疾险相关费用</t>
  </si>
  <si>
    <t>社会福利类</t>
  </si>
  <si>
    <t>社会工作介入社会心理支援服务项目</t>
  </si>
  <si>
    <t>市民政局慈善事业促进和社会工作处</t>
  </si>
  <si>
    <t>用于开展社会心理服务体系建设试点工作</t>
  </si>
  <si>
    <t>援建新疆喀什地区民族社工站</t>
  </si>
  <si>
    <t>用于深圳社工援助新疆喀什社工站费用</t>
  </si>
  <si>
    <t>社工培训补贴经费</t>
  </si>
  <si>
    <t>用于对从事社会公益事业社工进行培训</t>
  </si>
  <si>
    <t>老人失智风险管控和干预治疗项目</t>
  </si>
  <si>
    <t>市社会福利中心老人颐养院</t>
  </si>
  <si>
    <t>用于老人失智风险管控和干预治疗项目</t>
  </si>
  <si>
    <t>驻深部队官兵特殊困难救助</t>
  </si>
  <si>
    <t>市退役军人事务局</t>
  </si>
  <si>
    <t>用于实施对驻深部队官兵临时困难补助</t>
  </si>
  <si>
    <t>深圳市护理员技能大赛项目</t>
  </si>
  <si>
    <t>深圳职业技术学院</t>
  </si>
  <si>
    <t>用于举办养老护理员技能大赛费用</t>
  </si>
  <si>
    <t>老年照护技能等级认证培训</t>
  </si>
  <si>
    <t>用于老年照护技能等级认证培训费用</t>
  </si>
  <si>
    <t>失智照护技能等级认证培训</t>
  </si>
  <si>
    <t>用于失智照护技能等级认证培训费用</t>
  </si>
  <si>
    <t>家庭照护者培训计划</t>
  </si>
  <si>
    <t>用于家庭照护者培训费用</t>
  </si>
  <si>
    <t>老年能力评估员技能培训（中级班）</t>
  </si>
  <si>
    <t>用于老年能力评估员技能培训（中级班）费用</t>
  </si>
  <si>
    <t>深圳市养老机构中高层管理人员培训</t>
  </si>
  <si>
    <t>用于深圳市养老机构中高层管理人员培训费用</t>
  </si>
  <si>
    <t>安宁疗护培训</t>
  </si>
  <si>
    <t>用于老年照护人员培训费用</t>
  </si>
  <si>
    <t>“五老”进社区推广项目</t>
  </si>
  <si>
    <t>用于组织“五老”志愿者进社区推广活动</t>
  </si>
  <si>
    <t>深圳市孝亲敬老典范宣传项目</t>
  </si>
  <si>
    <t>用于深圳市孝亲敬老典范宣传</t>
  </si>
  <si>
    <t>老年社会组织能力建设项目</t>
  </si>
  <si>
    <t>用于老年社会组织能力建设培训</t>
  </si>
  <si>
    <t>老年大学师资培训</t>
  </si>
  <si>
    <t>用于深圳老年大学教师培训</t>
  </si>
  <si>
    <t>深圳市幸福老年政策宣讲</t>
  </si>
  <si>
    <t>用于开展深圳市老年福利政策宣讲项目</t>
  </si>
  <si>
    <t xml:space="preserve">精准扶贫奖学金项目
</t>
  </si>
  <si>
    <t>用于资助养老服务专业的贫困学生完成学业</t>
  </si>
  <si>
    <t>长者课堂及活动</t>
  </si>
  <si>
    <t>用于开展长者课堂及活动费用</t>
  </si>
  <si>
    <t>1.社会福利类小计
( 20个)</t>
  </si>
  <si>
    <t>慈善超市经费资助</t>
  </si>
  <si>
    <t>深圳市居民家庭经济状况核对中心</t>
  </si>
  <si>
    <t>用于维持慈善超市正常有序运作，服务我市低保困难群众。资助的资金全部用于困难群众生活必需品的采购。</t>
  </si>
  <si>
    <t>社区服务类</t>
  </si>
  <si>
    <t>2.社区服务类小计
(1个)</t>
  </si>
  <si>
    <t>福彩公益活动计划</t>
  </si>
  <si>
    <t>市福利彩票发行中心</t>
  </si>
  <si>
    <t>用于资助劳务工返乡有关费用</t>
  </si>
  <si>
    <t>公益事业类</t>
  </si>
  <si>
    <t>中国公益慈善项目交流展示会网站运营维护和管理项目</t>
  </si>
  <si>
    <t>用于中国公益慈善项目交流展示会网站运营和维护管理费用</t>
  </si>
  <si>
    <t>年中调减指标39万元</t>
  </si>
  <si>
    <t>中国公益慈善项目交流展示会宣传项目</t>
  </si>
  <si>
    <t>用于中国公益慈善项目交流展示会宣传费用</t>
  </si>
  <si>
    <t>中国公益慈善项目交流展示会公益资源交流对接平台运营项目</t>
  </si>
  <si>
    <t>用于中国公益慈善项目交流展示会资源对接相关费用</t>
  </si>
  <si>
    <t>中国公益慈善项目交流展示会相关工作经费</t>
  </si>
  <si>
    <t>用于中国公益慈善项目交流展示会相关工作经费</t>
  </si>
  <si>
    <t>中国公益慈善项目交流展示会草根慈善组织参展补贴费用</t>
  </si>
  <si>
    <t>用于中国公益慈善项目交流展示会草根慈善组织参展补贴费用</t>
  </si>
  <si>
    <t>中国公益慈善项目交流展示会展务运营及搭建项目</t>
  </si>
  <si>
    <t>用于中国公益慈善项目交流展示会展务运营搭建费用</t>
  </si>
  <si>
    <t>年中调减指标13万元</t>
  </si>
  <si>
    <t>第十届中国公益慈善项目大赛资助经费</t>
  </si>
  <si>
    <t>用于举办第十届中国公益慈善项目大赛资助费用</t>
  </si>
  <si>
    <t>第十届中国公益慈善项目大赛工作经费</t>
  </si>
  <si>
    <t>用于举办第十届中国公益慈善项目大赛相关工作经费</t>
  </si>
  <si>
    <t>寻找需要帮助的人——来深建设者关爱基金</t>
  </si>
  <si>
    <t>市民政局深圳市民政局慈善事业促进和社会工作处</t>
  </si>
  <si>
    <t>用于对来深建设者及子女重大疾病救助项目的资助</t>
  </si>
  <si>
    <t>寻找需要帮助的人——来深建设者关爱基金工作经费</t>
  </si>
  <si>
    <t>用于开展“寻找需要帮助的人——来深建设者关爱基金”项目相关费用</t>
  </si>
  <si>
    <t>“雏鹰展翅”计划</t>
  </si>
  <si>
    <t>用于对贫困大学生学费资助</t>
  </si>
  <si>
    <t>年中调减指标59万元</t>
  </si>
  <si>
    <t>“雏鹰展翅”计划工作经费</t>
  </si>
  <si>
    <t xml:space="preserve">用于开展“雏鹰展翅”项目相关费用         </t>
  </si>
  <si>
    <t>社会组织交流展示服务</t>
  </si>
  <si>
    <t>深圳市社会组织管理局</t>
  </si>
  <si>
    <t>用于扶持社会组织发展</t>
  </si>
  <si>
    <t>阳光系列服务项目（妇女类）</t>
  </si>
  <si>
    <t>市妇联</t>
  </si>
  <si>
    <t>用于对困境女性、基层女工等群体提供关爱帮扶、就业指导等服务</t>
  </si>
  <si>
    <t>阳光系列服务项目（家庭类）</t>
  </si>
  <si>
    <t xml:space="preserve">用于对在深居住生活的家庭提供家庭教育、亲子阅读、家风涵养等服务    </t>
  </si>
  <si>
    <t>阳光系列服务项目（儿童类）</t>
  </si>
  <si>
    <t>用于对困境儿童、流动儿童等群体提供关爱、帮扶、保护等服务</t>
  </si>
  <si>
    <t>2020年阳光系列服务项目（妇女类）</t>
  </si>
  <si>
    <t>2020年阳光系列服务项目（家庭类）</t>
  </si>
  <si>
    <t>2020年阳光系列服务项目（儿童类）</t>
  </si>
  <si>
    <t>致敬老兵，呵护眼睛复明援助项目</t>
  </si>
  <si>
    <t>用于对老兵眼疾治疗补助</t>
  </si>
  <si>
    <t>保险送精兵</t>
  </si>
  <si>
    <t>用于为驻深部队现役军人购重大医疗保险</t>
  </si>
  <si>
    <t>3.公益事业类小计(22个)</t>
  </si>
  <si>
    <t>残疾人辅助器具适配服务</t>
  </si>
  <si>
    <t>市残疾人综合服务中心</t>
  </si>
  <si>
    <t>用于残疾人辅助器具适配费用</t>
  </si>
  <si>
    <t>残疾人事业类</t>
  </si>
  <si>
    <t>2020年残疾人辅助器具适配服务</t>
  </si>
  <si>
    <t>深圳市第六届残疾人运动会</t>
  </si>
  <si>
    <t>市残联</t>
  </si>
  <si>
    <t>用于开展残疾人运动会</t>
  </si>
  <si>
    <t>儿童致盲眼病筛查与抢救性治疗</t>
  </si>
  <si>
    <t>市眼科医院</t>
  </si>
  <si>
    <t>用于对新生儿童致盲眼病帅查或者抢救性治疗</t>
  </si>
  <si>
    <t>残疾儿童康复服务</t>
  </si>
  <si>
    <t>市社会福利中心</t>
  </si>
  <si>
    <t>用于对残疾儿童康复治疗费用</t>
  </si>
  <si>
    <t>4.残疾人事业类小计（5个）</t>
  </si>
  <si>
    <t>预留事项准备金</t>
  </si>
  <si>
    <t>市本级项目合计（48个）</t>
  </si>
  <si>
    <t>福田区</t>
  </si>
  <si>
    <t>罗湖区</t>
  </si>
  <si>
    <t>盐田区</t>
  </si>
  <si>
    <t>南山区</t>
  </si>
  <si>
    <t>宝安区</t>
  </si>
  <si>
    <t>龙岗区</t>
  </si>
  <si>
    <t>龙华区</t>
  </si>
  <si>
    <t>坪山区</t>
  </si>
  <si>
    <t>光明区</t>
  </si>
  <si>
    <t>大鹏新区</t>
  </si>
  <si>
    <t>区级福彩公益金实际资助金额（小计）</t>
  </si>
  <si>
    <t>我市福彩公益金实行市区分成管理，每年福彩公益金按照市级4：区级6的比例分配，区级福彩公益金由区级评审、区级管理。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</si>
</sst>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4">
    <font>
      <sz val="12"/>
      <name val="宋体"/>
      <charset val="134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26"/>
      <name val="方正小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9" fillId="31" borderId="15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9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3" fontId="12" fillId="2" borderId="1" xfId="8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0" fontId="12" fillId="2" borderId="6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43" fontId="12" fillId="2" borderId="10" xfId="8" applyNumberFormat="1" applyFont="1" applyFill="1" applyBorder="1" applyAlignment="1">
      <alignment horizontal="center" vertical="center" wrapText="1"/>
    </xf>
    <xf numFmtId="177" fontId="12" fillId="2" borderId="10" xfId="0" applyNumberFormat="1" applyFont="1" applyFill="1" applyBorder="1" applyAlignment="1">
      <alignment horizontal="center" vertical="center" wrapText="1"/>
    </xf>
    <xf numFmtId="10" fontId="12" fillId="2" borderId="10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43" fontId="0" fillId="0" borderId="10" xfId="8" applyFont="1" applyFill="1" applyBorder="1" applyAlignment="1">
      <alignment horizontal="center" vertical="center" wrapText="1"/>
    </xf>
    <xf numFmtId="43" fontId="0" fillId="0" borderId="10" xfId="8" applyNumberFormat="1" applyFont="1" applyFill="1" applyBorder="1" applyAlignment="1">
      <alignment horizontal="center" vertical="center" wrapText="1"/>
    </xf>
    <xf numFmtId="177" fontId="0" fillId="0" borderId="10" xfId="0" applyNumberFormat="1" applyFont="1" applyFill="1" applyBorder="1" applyAlignment="1">
      <alignment horizontal="center" vertical="center" wrapText="1"/>
    </xf>
    <xf numFmtId="10" fontId="0" fillId="0" borderId="1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2" fillId="2" borderId="1" xfId="8" applyFont="1" applyFill="1" applyBorder="1" applyAlignment="1">
      <alignment horizontal="center" vertical="center" wrapText="1"/>
    </xf>
    <xf numFmtId="177" fontId="0" fillId="2" borderId="10" xfId="0" applyNumberFormat="1" applyFont="1" applyFill="1" applyBorder="1" applyAlignment="1">
      <alignment horizontal="center" vertical="center" wrapText="1"/>
    </xf>
    <xf numFmtId="10" fontId="0" fillId="2" borderId="1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0" fillId="0" borderId="1" xfId="8" applyFont="1" applyFill="1" applyBorder="1" applyAlignment="1">
      <alignment horizontal="center" vertical="center" wrapText="1"/>
    </xf>
    <xf numFmtId="43" fontId="0" fillId="3" borderId="1" xfId="8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3" fontId="0" fillId="0" borderId="0" xfId="8" applyFont="1"/>
    <xf numFmtId="10" fontId="0" fillId="0" borderId="0" xfId="11" applyNumberFormat="1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24180;&#28145;&#22323;&#24066;&#31119;&#21033;&#24425;&#31080;&#20844;&#30410;&#37329;&#36164;&#21161;&#39033;&#30446;&#39044;&#31639;&#34920;12-14&#26368;&#26032;&#20108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建议资助项目汇总表"/>
      <sheetName val="建议资助项目汇总表1-新增"/>
      <sheetName val="建议资助项目汇总表2-项目内容有重大调整的延续性项目"/>
      <sheetName val="建议资助项目汇总表 3-建议资助"/>
      <sheetName val="不建议资助项目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4"/>
  </sheetPr>
  <dimension ref="A1:H18"/>
  <sheetViews>
    <sheetView view="pageBreakPreview" zoomScaleNormal="100" topLeftCell="A9" workbookViewId="0">
      <selection activeCell="H7" sqref="H7"/>
    </sheetView>
  </sheetViews>
  <sheetFormatPr defaultColWidth="9" defaultRowHeight="14.25" outlineLevelCol="7"/>
  <cols>
    <col min="1" max="1" width="5.5" customWidth="1"/>
    <col min="2" max="2" width="15.625" customWidth="1"/>
    <col min="3" max="3" width="8.75" customWidth="1"/>
    <col min="4" max="4" width="14.5" customWidth="1"/>
    <col min="5" max="5" width="15.125" customWidth="1"/>
    <col min="6" max="6" width="11" customWidth="1"/>
    <col min="7" max="7" width="11.125" customWidth="1"/>
    <col min="8" max="8" width="62" customWidth="1"/>
  </cols>
  <sheetData>
    <row r="1" ht="18" customHeight="1" spans="1:8">
      <c r="A1" s="54" t="s">
        <v>0</v>
      </c>
      <c r="B1" s="54"/>
      <c r="C1" s="55"/>
      <c r="H1" s="56"/>
    </row>
    <row r="2" ht="27" customHeight="1" spans="1:8">
      <c r="A2" s="57" t="s">
        <v>1</v>
      </c>
      <c r="B2" s="57"/>
      <c r="C2" s="57"/>
      <c r="D2" s="57"/>
      <c r="E2" s="57"/>
      <c r="F2" s="57"/>
      <c r="G2" s="57"/>
      <c r="H2" s="57"/>
    </row>
    <row r="3" ht="18" customHeight="1" spans="1:8">
      <c r="A3" s="58" t="s">
        <v>2</v>
      </c>
      <c r="B3" s="58"/>
      <c r="C3" s="58"/>
      <c r="D3" s="58"/>
      <c r="E3" s="59"/>
      <c r="F3" s="59" t="s">
        <v>3</v>
      </c>
      <c r="G3" s="59"/>
      <c r="H3" s="59"/>
    </row>
    <row r="4" ht="23.25" customHeight="1" spans="1:8">
      <c r="A4" s="60" t="s">
        <v>4</v>
      </c>
      <c r="B4" s="61"/>
      <c r="C4" s="61" t="s">
        <v>5</v>
      </c>
      <c r="D4" s="62" t="s">
        <v>6</v>
      </c>
      <c r="E4" s="63" t="s">
        <v>7</v>
      </c>
      <c r="F4" s="64" t="s">
        <v>8</v>
      </c>
      <c r="G4" s="64" t="s">
        <v>9</v>
      </c>
      <c r="H4" s="65" t="s">
        <v>10</v>
      </c>
    </row>
    <row r="5" ht="29.25" customHeight="1" spans="1:8">
      <c r="A5" s="66" t="s">
        <v>11</v>
      </c>
      <c r="B5" s="67"/>
      <c r="C5" s="67" t="s">
        <v>12</v>
      </c>
      <c r="D5" s="68">
        <f>D6+D11+D14</f>
        <v>47910.85</v>
      </c>
      <c r="E5" s="68" t="e">
        <f>E6+E11+E14</f>
        <v>#REF!</v>
      </c>
      <c r="F5" s="69" t="e">
        <f>F6+F11+F14</f>
        <v>#REF!</v>
      </c>
      <c r="G5" s="70" t="e">
        <f>F5/D5</f>
        <v>#REF!</v>
      </c>
      <c r="H5" s="71"/>
    </row>
    <row r="6" ht="28.5" customHeight="1" spans="1:8">
      <c r="A6" s="72" t="s">
        <v>13</v>
      </c>
      <c r="B6" s="73" t="s">
        <v>14</v>
      </c>
      <c r="C6" s="74" t="s">
        <v>15</v>
      </c>
      <c r="D6" s="75">
        <v>45066.04</v>
      </c>
      <c r="E6" s="75" t="e">
        <f>E7+E8+E9+E10</f>
        <v>#REF!</v>
      </c>
      <c r="F6" s="76" t="e">
        <f>SUM(F7:F10)</f>
        <v>#REF!</v>
      </c>
      <c r="G6" s="77" t="e">
        <f>F6/D6</f>
        <v>#REF!</v>
      </c>
      <c r="H6" s="71"/>
    </row>
    <row r="7" ht="90" customHeight="1" spans="1:8">
      <c r="A7" s="78"/>
      <c r="B7" s="79" t="s">
        <v>16</v>
      </c>
      <c r="C7" s="80" t="s">
        <v>17</v>
      </c>
      <c r="D7" s="81">
        <v>33355.08</v>
      </c>
      <c r="E7" s="82">
        <v>35901.92</v>
      </c>
      <c r="F7" s="83">
        <f>E7-D7</f>
        <v>2546.84</v>
      </c>
      <c r="G7" s="84">
        <f>F7/D7</f>
        <v>0.076355385746339</v>
      </c>
      <c r="H7" s="85" t="s">
        <v>18</v>
      </c>
    </row>
    <row r="8" ht="69.75" customHeight="1" spans="1:8">
      <c r="A8" s="78"/>
      <c r="B8" s="79" t="s">
        <v>19</v>
      </c>
      <c r="C8" s="80" t="s">
        <v>20</v>
      </c>
      <c r="D8" s="81">
        <v>795</v>
      </c>
      <c r="E8" s="82">
        <v>703</v>
      </c>
      <c r="F8" s="83">
        <f t="shared" ref="F8:F14" si="0">E8-D8</f>
        <v>-92</v>
      </c>
      <c r="G8" s="84">
        <f t="shared" ref="G8:G14" si="1">F8/D8</f>
        <v>-0.115723270440252</v>
      </c>
      <c r="H8" s="85" t="s">
        <v>21</v>
      </c>
    </row>
    <row r="9" ht="67.5" customHeight="1" spans="1:8">
      <c r="A9" s="78"/>
      <c r="B9" s="79" t="s">
        <v>22</v>
      </c>
      <c r="C9" s="80" t="s">
        <v>23</v>
      </c>
      <c r="D9" s="81">
        <v>4540.7</v>
      </c>
      <c r="E9" s="82" t="e">
        <f>'[1]建议资助项目汇总表2-项目内容有重大调整的延续性项目'!G16+'[1]建议资助项目汇总表 3-建议资助'!G23+'[1]建议资助项目汇总表 3-建议资助'!G24+'[1]建议资助项目汇总表 3-建议资助'!G25+'[1]建议资助项目汇总表 3-建议资助'!G26+'[1]建议资助项目汇总表 3-建议资助'!G27+'[1]建议资助项目汇总表 3-建议资助'!G29+'[1]建议资助项目汇总表 3-建议资助'!G28</f>
        <v>#REF!</v>
      </c>
      <c r="F9" s="83" t="e">
        <f t="shared" si="0"/>
        <v>#REF!</v>
      </c>
      <c r="G9" s="84" t="e">
        <f t="shared" si="1"/>
        <v>#REF!</v>
      </c>
      <c r="H9" s="85" t="s">
        <v>24</v>
      </c>
    </row>
    <row r="10" ht="93" customHeight="1" spans="1:8">
      <c r="A10" s="78"/>
      <c r="B10" s="79" t="s">
        <v>25</v>
      </c>
      <c r="C10" s="86" t="s">
        <v>23</v>
      </c>
      <c r="D10" s="81">
        <v>6375.26</v>
      </c>
      <c r="E10" s="82" t="e">
        <f>'[1]建议资助项目汇总表2-项目内容有重大调整的延续性项目'!G17+'[1]建议资助项目汇总表 3-建议资助'!G30</f>
        <v>#REF!</v>
      </c>
      <c r="F10" s="83" t="e">
        <f t="shared" si="0"/>
        <v>#REF!</v>
      </c>
      <c r="G10" s="84" t="e">
        <f t="shared" si="1"/>
        <v>#REF!</v>
      </c>
      <c r="H10" s="85" t="s">
        <v>26</v>
      </c>
    </row>
    <row r="11" ht="30.75" customHeight="1" spans="1:8">
      <c r="A11" s="72" t="s">
        <v>27</v>
      </c>
      <c r="B11" s="87" t="s">
        <v>14</v>
      </c>
      <c r="C11" s="87" t="s">
        <v>28</v>
      </c>
      <c r="D11" s="88">
        <v>759.29</v>
      </c>
      <c r="E11" s="88">
        <f>SUM(E12:E13)</f>
        <v>400</v>
      </c>
      <c r="F11" s="89">
        <f t="shared" si="0"/>
        <v>-359.29</v>
      </c>
      <c r="G11" s="90">
        <f t="shared" si="1"/>
        <v>-0.473192061004359</v>
      </c>
      <c r="H11" s="71"/>
    </row>
    <row r="12" ht="54" customHeight="1" spans="1:8">
      <c r="A12" s="78"/>
      <c r="B12" s="91" t="s">
        <v>29</v>
      </c>
      <c r="C12" s="92" t="s">
        <v>30</v>
      </c>
      <c r="D12" s="93">
        <v>169.6</v>
      </c>
      <c r="E12" s="94">
        <v>300</v>
      </c>
      <c r="F12" s="83">
        <f t="shared" si="0"/>
        <v>130.4</v>
      </c>
      <c r="G12" s="84">
        <f t="shared" si="1"/>
        <v>0.768867924528302</v>
      </c>
      <c r="H12" s="71" t="s">
        <v>31</v>
      </c>
    </row>
    <row r="13" ht="54" customHeight="1" spans="1:8">
      <c r="A13" s="95"/>
      <c r="B13" s="91" t="s">
        <v>32</v>
      </c>
      <c r="C13" s="92" t="s">
        <v>30</v>
      </c>
      <c r="D13" s="93">
        <v>0</v>
      </c>
      <c r="E13" s="93">
        <v>100</v>
      </c>
      <c r="F13" s="83">
        <f t="shared" si="0"/>
        <v>100</v>
      </c>
      <c r="G13" s="84">
        <v>0</v>
      </c>
      <c r="H13" s="71" t="s">
        <v>33</v>
      </c>
    </row>
    <row r="14" ht="35.25" customHeight="1" spans="1:8">
      <c r="A14" s="96" t="s">
        <v>34</v>
      </c>
      <c r="B14" s="87" t="s">
        <v>14</v>
      </c>
      <c r="C14" s="87" t="s">
        <v>35</v>
      </c>
      <c r="D14" s="88">
        <v>2085.52</v>
      </c>
      <c r="E14" s="88">
        <v>440</v>
      </c>
      <c r="F14" s="89">
        <f t="shared" si="0"/>
        <v>-1645.52</v>
      </c>
      <c r="G14" s="90">
        <f t="shared" si="1"/>
        <v>-0.789021443093329</v>
      </c>
      <c r="H14" s="85" t="s">
        <v>36</v>
      </c>
    </row>
    <row r="18" spans="5:7">
      <c r="E18" s="97"/>
      <c r="G18" s="98"/>
    </row>
  </sheetData>
  <mergeCells count="8">
    <mergeCell ref="A1:B1"/>
    <mergeCell ref="A2:H2"/>
    <mergeCell ref="A3:D3"/>
    <mergeCell ref="F3:H3"/>
    <mergeCell ref="A4:B4"/>
    <mergeCell ref="A5:B5"/>
    <mergeCell ref="A6:A10"/>
    <mergeCell ref="A11:A13"/>
  </mergeCells>
  <printOptions horizontalCentered="1"/>
  <pageMargins left="0.11875" right="0.11875" top="0.159027777777778" bottom="0.159027777777778" header="0.309027777777778" footer="0.309027777777778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5"/>
  <sheetViews>
    <sheetView tabSelected="1" zoomScale="90" zoomScaleNormal="90" workbookViewId="0">
      <pane xSplit="5" ySplit="4" topLeftCell="F64" activePane="bottomRight" state="frozen"/>
      <selection/>
      <selection pane="topRight"/>
      <selection pane="bottomLeft"/>
      <selection pane="bottomRight" activeCell="I50" sqref="I50"/>
    </sheetView>
  </sheetViews>
  <sheetFormatPr defaultColWidth="9" defaultRowHeight="14.25"/>
  <cols>
    <col min="1" max="1" width="11.3833333333333" style="3" customWidth="1"/>
    <col min="2" max="2" width="19.1583333333333" style="1" customWidth="1"/>
    <col min="3" max="3" width="21.75" style="1" customWidth="1"/>
    <col min="4" max="4" width="15.8333333333333" style="1" customWidth="1"/>
    <col min="5" max="5" width="18.1916666666667" style="1" customWidth="1"/>
    <col min="6" max="6" width="22.75" style="1" customWidth="1"/>
    <col min="7" max="7" width="48.125" style="1" customWidth="1"/>
    <col min="8" max="9" width="31.75" style="1" customWidth="1"/>
    <col min="10" max="10" width="23.875" style="1" customWidth="1"/>
    <col min="11" max="16384" width="9" style="1"/>
  </cols>
  <sheetData>
    <row r="1" ht="34" customHeight="1" spans="1:3">
      <c r="A1" s="4" t="s">
        <v>37</v>
      </c>
      <c r="B1" s="4"/>
      <c r="C1" s="4"/>
    </row>
    <row r="2" ht="49" customHeight="1" spans="1:10">
      <c r="A2" s="5" t="s">
        <v>38</v>
      </c>
      <c r="B2" s="5"/>
      <c r="C2" s="5"/>
      <c r="D2" s="5"/>
      <c r="E2" s="5"/>
      <c r="F2" s="5"/>
      <c r="G2" s="5"/>
      <c r="H2" s="5"/>
      <c r="I2" s="5"/>
      <c r="J2" s="5"/>
    </row>
    <row r="3" ht="37.5" customHeight="1" spans="1:10">
      <c r="A3" s="6" t="s">
        <v>2</v>
      </c>
      <c r="B3" s="6"/>
      <c r="C3" s="6"/>
      <c r="D3" s="6"/>
      <c r="E3" s="7"/>
      <c r="F3" s="7"/>
      <c r="G3" s="7"/>
      <c r="H3" s="8" t="s">
        <v>39</v>
      </c>
      <c r="I3" s="8"/>
      <c r="J3" s="47"/>
    </row>
    <row r="4" ht="50" customHeight="1" spans="1:10">
      <c r="A4" s="9" t="s">
        <v>40</v>
      </c>
      <c r="B4" s="10" t="s">
        <v>41</v>
      </c>
      <c r="C4" s="10" t="s">
        <v>42</v>
      </c>
      <c r="D4" s="11" t="s">
        <v>43</v>
      </c>
      <c r="E4" s="11" t="s">
        <v>44</v>
      </c>
      <c r="F4" s="12" t="s">
        <v>45</v>
      </c>
      <c r="G4" s="10" t="s">
        <v>46</v>
      </c>
      <c r="H4" s="10" t="s">
        <v>47</v>
      </c>
      <c r="I4" s="10" t="s">
        <v>48</v>
      </c>
      <c r="J4" s="48"/>
    </row>
    <row r="5" ht="50" customHeight="1" spans="1:9">
      <c r="A5" s="13">
        <v>1</v>
      </c>
      <c r="B5" s="14" t="s">
        <v>49</v>
      </c>
      <c r="C5" s="14" t="s">
        <v>50</v>
      </c>
      <c r="D5" s="15">
        <v>693.1</v>
      </c>
      <c r="E5" s="15">
        <v>693.1</v>
      </c>
      <c r="F5" s="16">
        <f>E5/D5</f>
        <v>1</v>
      </c>
      <c r="G5" s="17" t="s">
        <v>51</v>
      </c>
      <c r="H5" s="18" t="s">
        <v>52</v>
      </c>
      <c r="I5" s="49"/>
    </row>
    <row r="6" s="1" customFormat="1" ht="50" customHeight="1" spans="1:9">
      <c r="A6" s="13">
        <v>2</v>
      </c>
      <c r="B6" s="14" t="s">
        <v>53</v>
      </c>
      <c r="C6" s="19" t="s">
        <v>54</v>
      </c>
      <c r="D6" s="15">
        <v>89.24</v>
      </c>
      <c r="E6" s="15">
        <v>88.22</v>
      </c>
      <c r="F6" s="16">
        <f t="shared" ref="F6:F37" si="0">E6/D6</f>
        <v>0.988570147915733</v>
      </c>
      <c r="G6" s="20" t="s">
        <v>55</v>
      </c>
      <c r="H6" s="18"/>
      <c r="I6" s="49"/>
    </row>
    <row r="7" s="1" customFormat="1" ht="50" customHeight="1" spans="1:9">
      <c r="A7" s="13">
        <v>3</v>
      </c>
      <c r="B7" s="14" t="s">
        <v>56</v>
      </c>
      <c r="C7" s="19" t="s">
        <v>54</v>
      </c>
      <c r="D7" s="15">
        <v>198.22</v>
      </c>
      <c r="E7" s="15">
        <v>197.77</v>
      </c>
      <c r="F7" s="16">
        <f t="shared" si="0"/>
        <v>0.997729795177076</v>
      </c>
      <c r="G7" s="17" t="s">
        <v>57</v>
      </c>
      <c r="H7" s="18"/>
      <c r="I7" s="49"/>
    </row>
    <row r="8" s="1" customFormat="1" ht="50" customHeight="1" spans="1:9">
      <c r="A8" s="13">
        <v>4</v>
      </c>
      <c r="B8" s="14" t="s">
        <v>58</v>
      </c>
      <c r="C8" s="19" t="s">
        <v>54</v>
      </c>
      <c r="D8" s="15">
        <v>278</v>
      </c>
      <c r="E8" s="15">
        <v>278</v>
      </c>
      <c r="F8" s="16">
        <f t="shared" si="0"/>
        <v>1</v>
      </c>
      <c r="G8" s="21" t="s">
        <v>59</v>
      </c>
      <c r="H8" s="18"/>
      <c r="I8" s="49"/>
    </row>
    <row r="9" s="1" customFormat="1" ht="50" customHeight="1" spans="1:9">
      <c r="A9" s="10">
        <v>5</v>
      </c>
      <c r="B9" s="14" t="s">
        <v>60</v>
      </c>
      <c r="C9" s="14" t="s">
        <v>61</v>
      </c>
      <c r="D9" s="15">
        <v>44.4</v>
      </c>
      <c r="E9" s="15">
        <v>43.8</v>
      </c>
      <c r="F9" s="16">
        <f t="shared" si="0"/>
        <v>0.986486486486486</v>
      </c>
      <c r="G9" s="20" t="s">
        <v>62</v>
      </c>
      <c r="H9" s="18"/>
      <c r="I9" s="49"/>
    </row>
    <row r="10" s="1" customFormat="1" ht="50" customHeight="1" spans="1:9">
      <c r="A10" s="13">
        <v>6</v>
      </c>
      <c r="B10" s="14" t="s">
        <v>63</v>
      </c>
      <c r="C10" s="19" t="s">
        <v>64</v>
      </c>
      <c r="D10" s="15">
        <v>200</v>
      </c>
      <c r="E10" s="15">
        <v>200</v>
      </c>
      <c r="F10" s="16">
        <f t="shared" si="0"/>
        <v>1</v>
      </c>
      <c r="G10" s="17" t="s">
        <v>65</v>
      </c>
      <c r="H10" s="18"/>
      <c r="I10" s="49"/>
    </row>
    <row r="11" s="1" customFormat="1" ht="50" customHeight="1" spans="1:9">
      <c r="A11" s="13">
        <v>7</v>
      </c>
      <c r="B11" s="14" t="s">
        <v>66</v>
      </c>
      <c r="C11" s="19" t="s">
        <v>67</v>
      </c>
      <c r="D11" s="15">
        <v>44</v>
      </c>
      <c r="E11" s="15">
        <v>43.14</v>
      </c>
      <c r="F11" s="16">
        <f t="shared" si="0"/>
        <v>0.980454545454545</v>
      </c>
      <c r="G11" s="17" t="s">
        <v>68</v>
      </c>
      <c r="H11" s="18"/>
      <c r="I11" s="23"/>
    </row>
    <row r="12" s="1" customFormat="1" ht="50" customHeight="1" spans="1:9">
      <c r="A12" s="13">
        <v>8</v>
      </c>
      <c r="B12" s="14" t="s">
        <v>69</v>
      </c>
      <c r="C12" s="14" t="s">
        <v>67</v>
      </c>
      <c r="D12" s="15">
        <v>228</v>
      </c>
      <c r="E12" s="15">
        <v>222.34</v>
      </c>
      <c r="F12" s="16">
        <f t="shared" si="0"/>
        <v>0.975175438596491</v>
      </c>
      <c r="G12" s="20" t="s">
        <v>70</v>
      </c>
      <c r="H12" s="18"/>
      <c r="I12" s="23"/>
    </row>
    <row r="13" s="1" customFormat="1" ht="50" customHeight="1" spans="1:9">
      <c r="A13" s="13">
        <v>9</v>
      </c>
      <c r="B13" s="14" t="s">
        <v>71</v>
      </c>
      <c r="C13" s="14" t="s">
        <v>67</v>
      </c>
      <c r="D13" s="15">
        <v>48</v>
      </c>
      <c r="E13" s="15">
        <v>45.85</v>
      </c>
      <c r="F13" s="16">
        <f t="shared" si="0"/>
        <v>0.955208333333333</v>
      </c>
      <c r="G13" s="20" t="s">
        <v>72</v>
      </c>
      <c r="H13" s="18"/>
      <c r="I13" s="23"/>
    </row>
    <row r="14" s="1" customFormat="1" ht="50" customHeight="1" spans="1:9">
      <c r="A14" s="13">
        <v>10</v>
      </c>
      <c r="B14" s="14" t="s">
        <v>73</v>
      </c>
      <c r="C14" s="14" t="s">
        <v>67</v>
      </c>
      <c r="D14" s="15">
        <v>100</v>
      </c>
      <c r="E14" s="15">
        <v>96.56</v>
      </c>
      <c r="F14" s="16">
        <f t="shared" si="0"/>
        <v>0.9656</v>
      </c>
      <c r="G14" s="17" t="s">
        <v>74</v>
      </c>
      <c r="H14" s="18"/>
      <c r="I14" s="23"/>
    </row>
    <row r="15" s="1" customFormat="1" ht="50" customHeight="1" spans="1:9">
      <c r="A15" s="13">
        <v>11</v>
      </c>
      <c r="B15" s="14" t="s">
        <v>75</v>
      </c>
      <c r="C15" s="14" t="s">
        <v>67</v>
      </c>
      <c r="D15" s="15">
        <v>55</v>
      </c>
      <c r="E15" s="15">
        <v>52</v>
      </c>
      <c r="F15" s="16">
        <f t="shared" si="0"/>
        <v>0.945454545454545</v>
      </c>
      <c r="G15" s="17" t="s">
        <v>76</v>
      </c>
      <c r="H15" s="18"/>
      <c r="I15" s="23"/>
    </row>
    <row r="16" s="1" customFormat="1" ht="50" customHeight="1" spans="1:9">
      <c r="A16" s="13">
        <v>12</v>
      </c>
      <c r="B16" s="14" t="s">
        <v>77</v>
      </c>
      <c r="C16" s="14" t="s">
        <v>67</v>
      </c>
      <c r="D16" s="15">
        <v>44.35</v>
      </c>
      <c r="E16" s="15">
        <v>42.9</v>
      </c>
      <c r="F16" s="16">
        <f t="shared" si="0"/>
        <v>0.967305524239008</v>
      </c>
      <c r="G16" s="17" t="s">
        <v>78</v>
      </c>
      <c r="H16" s="18"/>
      <c r="I16" s="23"/>
    </row>
    <row r="17" s="1" customFormat="1" ht="50" customHeight="1" spans="1:9">
      <c r="A17" s="13">
        <v>13</v>
      </c>
      <c r="B17" s="14" t="s">
        <v>79</v>
      </c>
      <c r="C17" s="14" t="s">
        <v>67</v>
      </c>
      <c r="D17" s="15">
        <v>55</v>
      </c>
      <c r="E17" s="15">
        <v>55</v>
      </c>
      <c r="F17" s="16">
        <f t="shared" si="0"/>
        <v>1</v>
      </c>
      <c r="G17" s="22" t="s">
        <v>80</v>
      </c>
      <c r="H17" s="18"/>
      <c r="I17" s="23"/>
    </row>
    <row r="18" s="1" customFormat="1" ht="50" customHeight="1" spans="1:9">
      <c r="A18" s="13">
        <v>14</v>
      </c>
      <c r="B18" s="14" t="s">
        <v>81</v>
      </c>
      <c r="C18" s="14" t="s">
        <v>67</v>
      </c>
      <c r="D18" s="15">
        <v>53.6</v>
      </c>
      <c r="E18" s="15">
        <v>38.9</v>
      </c>
      <c r="F18" s="16">
        <f t="shared" si="0"/>
        <v>0.725746268656716</v>
      </c>
      <c r="G18" s="22" t="s">
        <v>82</v>
      </c>
      <c r="H18" s="18"/>
      <c r="I18" s="49"/>
    </row>
    <row r="19" s="1" customFormat="1" ht="50" customHeight="1" spans="1:9">
      <c r="A19" s="13">
        <v>15</v>
      </c>
      <c r="B19" s="14" t="s">
        <v>83</v>
      </c>
      <c r="C19" s="14" t="s">
        <v>67</v>
      </c>
      <c r="D19" s="15">
        <v>35.7</v>
      </c>
      <c r="E19" s="15">
        <v>33.83</v>
      </c>
      <c r="F19" s="16">
        <f t="shared" si="0"/>
        <v>0.947619047619047</v>
      </c>
      <c r="G19" s="22" t="s">
        <v>84</v>
      </c>
      <c r="H19" s="18"/>
      <c r="I19" s="49"/>
    </row>
    <row r="20" s="1" customFormat="1" ht="50" customHeight="1" spans="1:9">
      <c r="A20" s="13">
        <v>16</v>
      </c>
      <c r="B20" s="14" t="s">
        <v>85</v>
      </c>
      <c r="C20" s="14" t="s">
        <v>67</v>
      </c>
      <c r="D20" s="15">
        <v>34</v>
      </c>
      <c r="E20" s="15">
        <v>31.95</v>
      </c>
      <c r="F20" s="16">
        <f t="shared" si="0"/>
        <v>0.939705882352941</v>
      </c>
      <c r="G20" s="22" t="s">
        <v>86</v>
      </c>
      <c r="H20" s="18"/>
      <c r="I20" s="49"/>
    </row>
    <row r="21" s="1" customFormat="1" ht="50" customHeight="1" spans="1:9">
      <c r="A21" s="13">
        <v>17</v>
      </c>
      <c r="B21" s="14" t="s">
        <v>87</v>
      </c>
      <c r="C21" s="14" t="s">
        <v>67</v>
      </c>
      <c r="D21" s="15">
        <v>22</v>
      </c>
      <c r="E21" s="15">
        <v>22</v>
      </c>
      <c r="F21" s="16">
        <f t="shared" si="0"/>
        <v>1</v>
      </c>
      <c r="G21" s="23" t="s">
        <v>88</v>
      </c>
      <c r="H21" s="18"/>
      <c r="I21" s="23"/>
    </row>
    <row r="22" s="1" customFormat="1" ht="50" customHeight="1" spans="1:9">
      <c r="A22" s="13">
        <v>18</v>
      </c>
      <c r="B22" s="14" t="s">
        <v>89</v>
      </c>
      <c r="C22" s="14" t="s">
        <v>67</v>
      </c>
      <c r="D22" s="15">
        <v>65</v>
      </c>
      <c r="E22" s="15">
        <v>64.87</v>
      </c>
      <c r="F22" s="16">
        <f t="shared" si="0"/>
        <v>0.998</v>
      </c>
      <c r="G22" s="23" t="s">
        <v>90</v>
      </c>
      <c r="H22" s="18"/>
      <c r="I22" s="23"/>
    </row>
    <row r="23" s="1" customFormat="1" ht="50" customHeight="1" spans="1:9">
      <c r="A23" s="13">
        <v>19</v>
      </c>
      <c r="B23" s="14" t="s">
        <v>91</v>
      </c>
      <c r="C23" s="14" t="s">
        <v>67</v>
      </c>
      <c r="D23" s="15">
        <v>79.2</v>
      </c>
      <c r="E23" s="15">
        <v>79.18</v>
      </c>
      <c r="F23" s="16">
        <f t="shared" si="0"/>
        <v>0.999747474747475</v>
      </c>
      <c r="G23" s="23" t="s">
        <v>92</v>
      </c>
      <c r="H23" s="18"/>
      <c r="I23" s="23"/>
    </row>
    <row r="24" s="1" customFormat="1" ht="50" customHeight="1" spans="1:9">
      <c r="A24" s="13">
        <v>20</v>
      </c>
      <c r="B24" s="14" t="s">
        <v>93</v>
      </c>
      <c r="C24" s="14" t="s">
        <v>61</v>
      </c>
      <c r="D24" s="15">
        <v>43.07</v>
      </c>
      <c r="E24" s="15">
        <v>41.97</v>
      </c>
      <c r="F24" s="16">
        <f t="shared" si="0"/>
        <v>0.974460181100534</v>
      </c>
      <c r="G24" s="24" t="s">
        <v>94</v>
      </c>
      <c r="H24" s="18"/>
      <c r="I24" s="14"/>
    </row>
    <row r="25" s="1" customFormat="1" ht="50" customHeight="1" spans="1:9">
      <c r="A25" s="25" t="s">
        <v>95</v>
      </c>
      <c r="B25" s="26"/>
      <c r="C25" s="9"/>
      <c r="D25" s="27">
        <f>SUM(D5:D24)</f>
        <v>2409.88</v>
      </c>
      <c r="E25" s="27">
        <f>SUM(E5:E24)</f>
        <v>2371.38</v>
      </c>
      <c r="F25" s="28">
        <f t="shared" si="0"/>
        <v>0.984024100785101</v>
      </c>
      <c r="G25" s="29"/>
      <c r="H25" s="30"/>
      <c r="I25" s="10"/>
    </row>
    <row r="26" ht="50" customHeight="1" spans="1:9">
      <c r="A26" s="31">
        <v>21</v>
      </c>
      <c r="B26" s="15" t="s">
        <v>96</v>
      </c>
      <c r="C26" s="15" t="s">
        <v>97</v>
      </c>
      <c r="D26" s="32">
        <v>25</v>
      </c>
      <c r="E26" s="15">
        <v>25</v>
      </c>
      <c r="F26" s="16">
        <f t="shared" si="0"/>
        <v>1</v>
      </c>
      <c r="G26" s="33" t="s">
        <v>98</v>
      </c>
      <c r="H26" s="34" t="s">
        <v>99</v>
      </c>
      <c r="I26" s="49"/>
    </row>
    <row r="27" s="1" customFormat="1" ht="50" customHeight="1" spans="1:9">
      <c r="A27" s="35" t="s">
        <v>100</v>
      </c>
      <c r="B27" s="36"/>
      <c r="C27" s="37"/>
      <c r="D27" s="38">
        <f>SUM(D26:D26)</f>
        <v>25</v>
      </c>
      <c r="E27" s="38">
        <f>SUM(E26:E26)</f>
        <v>25</v>
      </c>
      <c r="F27" s="28">
        <f t="shared" si="0"/>
        <v>1</v>
      </c>
      <c r="G27" s="33"/>
      <c r="H27" s="39"/>
      <c r="I27" s="49"/>
    </row>
    <row r="28" ht="50" customHeight="1" spans="1:9">
      <c r="A28" s="9">
        <v>22</v>
      </c>
      <c r="B28" s="14" t="s">
        <v>101</v>
      </c>
      <c r="C28" s="14" t="s">
        <v>102</v>
      </c>
      <c r="D28" s="32">
        <v>200</v>
      </c>
      <c r="E28" s="15">
        <v>189.18</v>
      </c>
      <c r="F28" s="16">
        <f t="shared" si="0"/>
        <v>0.9459</v>
      </c>
      <c r="G28" s="17" t="s">
        <v>103</v>
      </c>
      <c r="H28" s="34" t="s">
        <v>104</v>
      </c>
      <c r="I28" s="3"/>
    </row>
    <row r="29" s="1" customFormat="1" ht="68" customHeight="1" spans="1:9">
      <c r="A29" s="9">
        <v>23</v>
      </c>
      <c r="B29" s="14" t="s">
        <v>105</v>
      </c>
      <c r="C29" s="14" t="s">
        <v>54</v>
      </c>
      <c r="D29" s="32">
        <v>10</v>
      </c>
      <c r="E29" s="15">
        <v>9.54</v>
      </c>
      <c r="F29" s="16">
        <f t="shared" si="0"/>
        <v>0.954</v>
      </c>
      <c r="G29" s="17" t="s">
        <v>106</v>
      </c>
      <c r="H29" s="40"/>
      <c r="I29" s="49" t="s">
        <v>107</v>
      </c>
    </row>
    <row r="30" s="1" customFormat="1" ht="50" customHeight="1" spans="1:9">
      <c r="A30" s="9">
        <v>24</v>
      </c>
      <c r="B30" s="14" t="s">
        <v>108</v>
      </c>
      <c r="C30" s="14" t="s">
        <v>54</v>
      </c>
      <c r="D30" s="32">
        <v>95</v>
      </c>
      <c r="E30" s="15">
        <v>93.7</v>
      </c>
      <c r="F30" s="16">
        <f t="shared" si="0"/>
        <v>0.986315789473684</v>
      </c>
      <c r="G30" s="17" t="s">
        <v>109</v>
      </c>
      <c r="H30" s="40"/>
      <c r="I30" s="49"/>
    </row>
    <row r="31" s="1" customFormat="1" ht="68" customHeight="1" spans="1:9">
      <c r="A31" s="9">
        <v>25</v>
      </c>
      <c r="B31" s="14" t="s">
        <v>110</v>
      </c>
      <c r="C31" s="14" t="s">
        <v>54</v>
      </c>
      <c r="D31" s="32">
        <v>98</v>
      </c>
      <c r="E31" s="15">
        <v>96.46</v>
      </c>
      <c r="F31" s="16">
        <f t="shared" si="0"/>
        <v>0.984285714285714</v>
      </c>
      <c r="G31" s="17" t="s">
        <v>111</v>
      </c>
      <c r="H31" s="40"/>
      <c r="I31" s="49"/>
    </row>
    <row r="32" s="1" customFormat="1" ht="68" customHeight="1" spans="1:9">
      <c r="A32" s="9">
        <v>26</v>
      </c>
      <c r="B32" s="14" t="s">
        <v>112</v>
      </c>
      <c r="C32" s="14" t="s">
        <v>54</v>
      </c>
      <c r="D32" s="32">
        <v>248</v>
      </c>
      <c r="E32" s="15">
        <v>244.37</v>
      </c>
      <c r="F32" s="16">
        <f t="shared" si="0"/>
        <v>0.985362903225806</v>
      </c>
      <c r="G32" s="17" t="s">
        <v>113</v>
      </c>
      <c r="H32" s="40"/>
      <c r="I32" s="49"/>
    </row>
    <row r="33" s="1" customFormat="1" ht="68" customHeight="1" spans="1:9">
      <c r="A33" s="9">
        <v>27</v>
      </c>
      <c r="B33" s="14" t="s">
        <v>114</v>
      </c>
      <c r="C33" s="14" t="s">
        <v>54</v>
      </c>
      <c r="D33" s="32">
        <v>80</v>
      </c>
      <c r="E33" s="15">
        <v>74.9</v>
      </c>
      <c r="F33" s="16">
        <f t="shared" si="0"/>
        <v>0.93625</v>
      </c>
      <c r="G33" s="17" t="s">
        <v>115</v>
      </c>
      <c r="H33" s="40"/>
      <c r="I33" s="49"/>
    </row>
    <row r="34" s="1" customFormat="1" ht="68" customHeight="1" spans="1:9">
      <c r="A34" s="9">
        <v>28</v>
      </c>
      <c r="B34" s="14" t="s">
        <v>116</v>
      </c>
      <c r="C34" s="14" t="s">
        <v>54</v>
      </c>
      <c r="D34" s="32">
        <v>285</v>
      </c>
      <c r="E34" s="15">
        <v>285</v>
      </c>
      <c r="F34" s="16">
        <f t="shared" si="0"/>
        <v>1</v>
      </c>
      <c r="G34" s="20" t="s">
        <v>117</v>
      </c>
      <c r="H34" s="40"/>
      <c r="I34" s="49" t="s">
        <v>118</v>
      </c>
    </row>
    <row r="35" s="1" customFormat="1" ht="50" customHeight="1" spans="1:9">
      <c r="A35" s="9">
        <v>29</v>
      </c>
      <c r="B35" s="41" t="s">
        <v>119</v>
      </c>
      <c r="C35" s="41" t="s">
        <v>54</v>
      </c>
      <c r="D35" s="32">
        <v>270</v>
      </c>
      <c r="E35" s="15">
        <v>268</v>
      </c>
      <c r="F35" s="16">
        <f t="shared" si="0"/>
        <v>0.992592592592593</v>
      </c>
      <c r="G35" s="20" t="s">
        <v>120</v>
      </c>
      <c r="H35" s="40"/>
      <c r="I35" s="49"/>
    </row>
    <row r="36" s="1" customFormat="1" ht="50" customHeight="1" spans="1:9">
      <c r="A36" s="9">
        <v>30</v>
      </c>
      <c r="B36" s="41" t="s">
        <v>121</v>
      </c>
      <c r="C36" s="41" t="s">
        <v>54</v>
      </c>
      <c r="D36" s="32">
        <v>180</v>
      </c>
      <c r="E36" s="15">
        <v>179.6</v>
      </c>
      <c r="F36" s="16">
        <f t="shared" si="0"/>
        <v>0.997777777777778</v>
      </c>
      <c r="G36" s="20" t="s">
        <v>122</v>
      </c>
      <c r="H36" s="40"/>
      <c r="I36" s="49"/>
    </row>
    <row r="37" s="1" customFormat="1" ht="68" customHeight="1" spans="1:9">
      <c r="A37" s="31">
        <v>31</v>
      </c>
      <c r="B37" s="14" t="s">
        <v>123</v>
      </c>
      <c r="C37" s="42" t="s">
        <v>124</v>
      </c>
      <c r="D37" s="32">
        <v>4583.2</v>
      </c>
      <c r="E37" s="15">
        <v>4583.2</v>
      </c>
      <c r="F37" s="16">
        <f t="shared" si="0"/>
        <v>1</v>
      </c>
      <c r="G37" s="17" t="s">
        <v>125</v>
      </c>
      <c r="H37" s="40"/>
      <c r="I37" s="49"/>
    </row>
    <row r="38" s="1" customFormat="1" ht="68" customHeight="1" spans="1:9">
      <c r="A38" s="9">
        <v>32</v>
      </c>
      <c r="B38" s="14" t="s">
        <v>126</v>
      </c>
      <c r="C38" s="14" t="s">
        <v>54</v>
      </c>
      <c r="D38" s="32">
        <v>48</v>
      </c>
      <c r="E38" s="15">
        <v>47.5</v>
      </c>
      <c r="F38" s="16">
        <f t="shared" ref="F38:F69" si="1">E38/D38</f>
        <v>0.989583333333333</v>
      </c>
      <c r="G38" s="17" t="s">
        <v>127</v>
      </c>
      <c r="H38" s="40"/>
      <c r="I38" s="49"/>
    </row>
    <row r="39" s="1" customFormat="1" ht="50" customHeight="1" spans="1:9">
      <c r="A39" s="31">
        <v>33</v>
      </c>
      <c r="B39" s="42" t="s">
        <v>128</v>
      </c>
      <c r="C39" s="14" t="s">
        <v>54</v>
      </c>
      <c r="D39" s="32">
        <v>61</v>
      </c>
      <c r="E39" s="15">
        <v>60.94</v>
      </c>
      <c r="F39" s="16">
        <f t="shared" si="1"/>
        <v>0.999016393442623</v>
      </c>
      <c r="G39" s="17" t="s">
        <v>129</v>
      </c>
      <c r="H39" s="40"/>
      <c r="I39" s="49" t="s">
        <v>130</v>
      </c>
    </row>
    <row r="40" s="1" customFormat="1" ht="50" customHeight="1" spans="1:9">
      <c r="A40" s="31">
        <v>34</v>
      </c>
      <c r="B40" s="42" t="s">
        <v>131</v>
      </c>
      <c r="C40" s="14" t="s">
        <v>54</v>
      </c>
      <c r="D40" s="32">
        <v>15</v>
      </c>
      <c r="E40" s="15">
        <v>14.7</v>
      </c>
      <c r="F40" s="16">
        <f t="shared" si="1"/>
        <v>0.98</v>
      </c>
      <c r="G40" s="17" t="s">
        <v>132</v>
      </c>
      <c r="H40" s="40"/>
      <c r="I40" s="49"/>
    </row>
    <row r="41" s="1" customFormat="1" ht="50" customHeight="1" spans="1:9">
      <c r="A41" s="31">
        <v>35</v>
      </c>
      <c r="B41" s="14" t="s">
        <v>133</v>
      </c>
      <c r="C41" s="14" t="s">
        <v>134</v>
      </c>
      <c r="D41" s="32">
        <v>250.8</v>
      </c>
      <c r="E41" s="15">
        <v>250.8</v>
      </c>
      <c r="F41" s="16">
        <f t="shared" si="1"/>
        <v>1</v>
      </c>
      <c r="G41" s="17" t="s">
        <v>135</v>
      </c>
      <c r="H41" s="40"/>
      <c r="I41" s="49"/>
    </row>
    <row r="42" s="1" customFormat="1" ht="50" customHeight="1" spans="1:9">
      <c r="A42" s="9">
        <v>36</v>
      </c>
      <c r="B42" s="14" t="s">
        <v>136</v>
      </c>
      <c r="C42" s="14" t="s">
        <v>137</v>
      </c>
      <c r="D42" s="32">
        <v>200</v>
      </c>
      <c r="E42" s="15">
        <v>200</v>
      </c>
      <c r="F42" s="16">
        <f t="shared" si="1"/>
        <v>1</v>
      </c>
      <c r="G42" s="43" t="s">
        <v>138</v>
      </c>
      <c r="H42" s="40"/>
      <c r="I42" s="49"/>
    </row>
    <row r="43" ht="50" customHeight="1" spans="1:9">
      <c r="A43" s="9">
        <v>37</v>
      </c>
      <c r="B43" s="14" t="s">
        <v>139</v>
      </c>
      <c r="C43" s="14" t="s">
        <v>137</v>
      </c>
      <c r="D43" s="32">
        <v>200</v>
      </c>
      <c r="E43" s="15">
        <v>199.8</v>
      </c>
      <c r="F43" s="16">
        <f t="shared" si="1"/>
        <v>0.999</v>
      </c>
      <c r="G43" s="17" t="s">
        <v>140</v>
      </c>
      <c r="H43" s="40"/>
      <c r="I43" s="49"/>
    </row>
    <row r="44" s="2" customFormat="1" ht="50" customHeight="1" spans="1:9">
      <c r="A44" s="9">
        <v>38</v>
      </c>
      <c r="B44" s="14" t="s">
        <v>141</v>
      </c>
      <c r="C44" s="14" t="s">
        <v>137</v>
      </c>
      <c r="D44" s="15">
        <v>200</v>
      </c>
      <c r="E44" s="15">
        <v>200</v>
      </c>
      <c r="F44" s="16">
        <f t="shared" si="1"/>
        <v>1</v>
      </c>
      <c r="G44" s="17" t="s">
        <v>142</v>
      </c>
      <c r="H44" s="40"/>
      <c r="I44" s="49"/>
    </row>
    <row r="45" s="1" customFormat="1" ht="50" customHeight="1" spans="1:9">
      <c r="A45" s="9">
        <v>39</v>
      </c>
      <c r="B45" s="14" t="s">
        <v>143</v>
      </c>
      <c r="C45" s="14" t="s">
        <v>137</v>
      </c>
      <c r="D45" s="32">
        <v>40.3</v>
      </c>
      <c r="E45" s="15">
        <v>40.3</v>
      </c>
      <c r="F45" s="16">
        <f t="shared" si="1"/>
        <v>1</v>
      </c>
      <c r="G45" s="43" t="s">
        <v>138</v>
      </c>
      <c r="H45" s="40"/>
      <c r="I45" s="49"/>
    </row>
    <row r="46" s="2" customFormat="1" ht="50" customHeight="1" spans="1:10">
      <c r="A46" s="9">
        <v>40</v>
      </c>
      <c r="B46" s="14" t="s">
        <v>144</v>
      </c>
      <c r="C46" s="14" t="s">
        <v>137</v>
      </c>
      <c r="D46" s="32">
        <v>38.9</v>
      </c>
      <c r="E46" s="15">
        <v>38.9</v>
      </c>
      <c r="F46" s="16">
        <f t="shared" si="1"/>
        <v>1</v>
      </c>
      <c r="G46" s="17" t="s">
        <v>140</v>
      </c>
      <c r="H46" s="40"/>
      <c r="I46" s="49"/>
      <c r="J46" s="1"/>
    </row>
    <row r="47" s="2" customFormat="1" ht="50" customHeight="1" spans="1:9">
      <c r="A47" s="9">
        <v>41</v>
      </c>
      <c r="B47" s="14" t="s">
        <v>145</v>
      </c>
      <c r="C47" s="14" t="s">
        <v>137</v>
      </c>
      <c r="D47" s="15">
        <v>43.8</v>
      </c>
      <c r="E47" s="15">
        <v>43.8</v>
      </c>
      <c r="F47" s="16">
        <f t="shared" si="1"/>
        <v>1</v>
      </c>
      <c r="G47" s="17" t="s">
        <v>142</v>
      </c>
      <c r="H47" s="40"/>
      <c r="I47" s="49"/>
    </row>
    <row r="48" s="1" customFormat="1" ht="50" customHeight="1" spans="1:9">
      <c r="A48" s="9">
        <v>42</v>
      </c>
      <c r="B48" s="14" t="s">
        <v>146</v>
      </c>
      <c r="C48" s="14" t="s">
        <v>64</v>
      </c>
      <c r="D48" s="32">
        <v>21</v>
      </c>
      <c r="E48" s="15">
        <v>14</v>
      </c>
      <c r="F48" s="16">
        <f t="shared" si="1"/>
        <v>0.666666666666667</v>
      </c>
      <c r="G48" s="17" t="s">
        <v>147</v>
      </c>
      <c r="H48" s="40"/>
      <c r="I48" s="49"/>
    </row>
    <row r="49" s="1" customFormat="1" ht="50" customHeight="1" spans="1:9">
      <c r="A49" s="9">
        <v>43</v>
      </c>
      <c r="B49" s="14" t="s">
        <v>148</v>
      </c>
      <c r="C49" s="14" t="s">
        <v>64</v>
      </c>
      <c r="D49" s="15">
        <v>189</v>
      </c>
      <c r="E49" s="15">
        <v>179.77</v>
      </c>
      <c r="F49" s="16">
        <f t="shared" si="1"/>
        <v>0.951164021164021</v>
      </c>
      <c r="G49" s="17" t="s">
        <v>149</v>
      </c>
      <c r="H49" s="40"/>
      <c r="I49" s="49"/>
    </row>
    <row r="50" s="1" customFormat="1" ht="50" customHeight="1" spans="1:9">
      <c r="A50" s="35" t="s">
        <v>150</v>
      </c>
      <c r="B50" s="36"/>
      <c r="C50" s="37"/>
      <c r="D50" s="38">
        <f>SUM(D28:D49)</f>
        <v>7357</v>
      </c>
      <c r="E50" s="38">
        <f>SUM(E28:E49)</f>
        <v>7314.46</v>
      </c>
      <c r="F50" s="28">
        <f t="shared" si="1"/>
        <v>0.994217751801006</v>
      </c>
      <c r="G50" s="29"/>
      <c r="H50" s="18"/>
      <c r="I50" s="10"/>
    </row>
    <row r="51" ht="50" customHeight="1" spans="1:9">
      <c r="A51" s="9">
        <v>44</v>
      </c>
      <c r="B51" s="14" t="s">
        <v>151</v>
      </c>
      <c r="C51" s="14" t="s">
        <v>152</v>
      </c>
      <c r="D51" s="15">
        <v>2213</v>
      </c>
      <c r="E51" s="15">
        <v>2101.79</v>
      </c>
      <c r="F51" s="16">
        <f t="shared" si="1"/>
        <v>0.949746949841844</v>
      </c>
      <c r="G51" s="17" t="s">
        <v>153</v>
      </c>
      <c r="H51" s="34" t="s">
        <v>154</v>
      </c>
      <c r="I51" s="49"/>
    </row>
    <row r="52" s="2" customFormat="1" ht="50" customHeight="1" spans="1:10">
      <c r="A52" s="9">
        <v>45</v>
      </c>
      <c r="B52" s="14" t="s">
        <v>155</v>
      </c>
      <c r="C52" s="14" t="s">
        <v>152</v>
      </c>
      <c r="D52" s="15">
        <v>138</v>
      </c>
      <c r="E52" s="15">
        <v>131.52</v>
      </c>
      <c r="F52" s="16">
        <f t="shared" si="1"/>
        <v>0.95304347826087</v>
      </c>
      <c r="G52" s="17" t="s">
        <v>153</v>
      </c>
      <c r="H52" s="34"/>
      <c r="I52" s="49"/>
      <c r="J52" s="1"/>
    </row>
    <row r="53" s="1" customFormat="1" ht="50" customHeight="1" spans="1:9">
      <c r="A53" s="31">
        <v>46</v>
      </c>
      <c r="B53" s="14" t="s">
        <v>156</v>
      </c>
      <c r="C53" s="14" t="s">
        <v>157</v>
      </c>
      <c r="D53" s="15">
        <v>85</v>
      </c>
      <c r="E53" s="15">
        <v>84.95</v>
      </c>
      <c r="F53" s="16">
        <f t="shared" si="1"/>
        <v>0.999411764705882</v>
      </c>
      <c r="G53" s="17" t="s">
        <v>158</v>
      </c>
      <c r="H53" s="40"/>
      <c r="I53" s="49"/>
    </row>
    <row r="54" s="1" customFormat="1" ht="50" customHeight="1" spans="1:9">
      <c r="A54" s="9">
        <v>47</v>
      </c>
      <c r="B54" s="14" t="s">
        <v>159</v>
      </c>
      <c r="C54" s="14" t="s">
        <v>160</v>
      </c>
      <c r="D54" s="15">
        <v>23</v>
      </c>
      <c r="E54" s="15">
        <v>23</v>
      </c>
      <c r="F54" s="16">
        <f t="shared" si="1"/>
        <v>1</v>
      </c>
      <c r="G54" s="17" t="s">
        <v>161</v>
      </c>
      <c r="H54" s="40"/>
      <c r="I54" s="49"/>
    </row>
    <row r="55" s="1" customFormat="1" ht="50" customHeight="1" spans="1:9">
      <c r="A55" s="9">
        <v>48</v>
      </c>
      <c r="B55" s="14" t="s">
        <v>162</v>
      </c>
      <c r="C55" s="14" t="s">
        <v>163</v>
      </c>
      <c r="D55" s="15">
        <v>487.32</v>
      </c>
      <c r="E55" s="15">
        <v>485.73</v>
      </c>
      <c r="F55" s="16">
        <f t="shared" si="1"/>
        <v>0.996737256833292</v>
      </c>
      <c r="G55" s="17" t="s">
        <v>164</v>
      </c>
      <c r="H55" s="30"/>
      <c r="I55" s="49"/>
    </row>
    <row r="56" s="1" customFormat="1" ht="50" customHeight="1" spans="1:9">
      <c r="A56" s="35" t="s">
        <v>165</v>
      </c>
      <c r="B56" s="36"/>
      <c r="C56" s="37"/>
      <c r="D56" s="27">
        <f>SUM(D51:D55)</f>
        <v>2946.32</v>
      </c>
      <c r="E56" s="27">
        <f>SUM(E51:E55)</f>
        <v>2826.99</v>
      </c>
      <c r="F56" s="28">
        <f t="shared" si="1"/>
        <v>0.959498628797958</v>
      </c>
      <c r="G56" s="17"/>
      <c r="H56" s="30"/>
      <c r="I56" s="49"/>
    </row>
    <row r="57" s="1" customFormat="1" ht="50" customHeight="1" spans="1:9">
      <c r="A57" s="35" t="s">
        <v>166</v>
      </c>
      <c r="B57" s="36"/>
      <c r="C57" s="37"/>
      <c r="D57" s="44">
        <v>500</v>
      </c>
      <c r="E57" s="27">
        <v>500</v>
      </c>
      <c r="F57" s="28">
        <f t="shared" si="1"/>
        <v>1</v>
      </c>
      <c r="G57" s="3"/>
      <c r="H57" s="3"/>
      <c r="I57" s="3"/>
    </row>
    <row r="58" s="1" customFormat="1" ht="50" customHeight="1" spans="1:9">
      <c r="A58" s="25" t="s">
        <v>167</v>
      </c>
      <c r="B58" s="26"/>
      <c r="C58" s="9"/>
      <c r="D58" s="44">
        <f>D25+D27+D50+D56+D57</f>
        <v>13238.2</v>
      </c>
      <c r="E58" s="44">
        <f>E25+E27+E50+E56+E57</f>
        <v>13037.83</v>
      </c>
      <c r="F58" s="28">
        <f t="shared" si="1"/>
        <v>0.984864256469913</v>
      </c>
      <c r="G58" s="3"/>
      <c r="H58" s="3"/>
      <c r="I58" s="3"/>
    </row>
    <row r="59" s="1" customFormat="1" ht="50" customHeight="1" spans="1:9">
      <c r="A59" s="35" t="s">
        <v>168</v>
      </c>
      <c r="B59" s="36"/>
      <c r="C59" s="37"/>
      <c r="D59" s="15">
        <v>4093.99</v>
      </c>
      <c r="E59" s="15">
        <v>3934.47</v>
      </c>
      <c r="F59" s="16">
        <f t="shared" si="1"/>
        <v>0.961035566769826</v>
      </c>
      <c r="G59" s="45"/>
      <c r="H59" s="46"/>
      <c r="I59" s="50"/>
    </row>
    <row r="60" s="1" customFormat="1" ht="50" customHeight="1" spans="1:9">
      <c r="A60" s="35" t="s">
        <v>169</v>
      </c>
      <c r="B60" s="36"/>
      <c r="C60" s="37"/>
      <c r="D60" s="15">
        <v>2723</v>
      </c>
      <c r="E60" s="15">
        <v>2723</v>
      </c>
      <c r="F60" s="16">
        <f t="shared" si="1"/>
        <v>1</v>
      </c>
      <c r="G60" s="45"/>
      <c r="H60" s="46"/>
      <c r="I60" s="50"/>
    </row>
    <row r="61" s="1" customFormat="1" ht="50" customHeight="1" spans="1:9">
      <c r="A61" s="35" t="s">
        <v>170</v>
      </c>
      <c r="B61" s="36"/>
      <c r="C61" s="37"/>
      <c r="D61" s="15">
        <v>590</v>
      </c>
      <c r="E61" s="15">
        <v>541.52</v>
      </c>
      <c r="F61" s="16">
        <f t="shared" si="1"/>
        <v>0.917830508474576</v>
      </c>
      <c r="G61" s="45"/>
      <c r="H61" s="46"/>
      <c r="I61" s="50"/>
    </row>
    <row r="62" s="1" customFormat="1" ht="50" customHeight="1" spans="1:9">
      <c r="A62" s="35" t="s">
        <v>171</v>
      </c>
      <c r="B62" s="36"/>
      <c r="C62" s="37"/>
      <c r="D62" s="15">
        <v>2940</v>
      </c>
      <c r="E62" s="15">
        <v>2698.58</v>
      </c>
      <c r="F62" s="16">
        <f t="shared" si="1"/>
        <v>0.917884353741497</v>
      </c>
      <c r="G62" s="45"/>
      <c r="H62" s="46"/>
      <c r="I62" s="50"/>
    </row>
    <row r="63" s="1" customFormat="1" ht="50" customHeight="1" spans="1:9">
      <c r="A63" s="35" t="s">
        <v>172</v>
      </c>
      <c r="B63" s="36"/>
      <c r="C63" s="37"/>
      <c r="D63" s="15">
        <v>4032</v>
      </c>
      <c r="E63" s="15">
        <v>3877.9</v>
      </c>
      <c r="F63" s="16">
        <f t="shared" si="1"/>
        <v>0.961780753968254</v>
      </c>
      <c r="G63" s="45"/>
      <c r="H63" s="46"/>
      <c r="I63" s="50"/>
    </row>
    <row r="64" s="1" customFormat="1" ht="50" customHeight="1" spans="1:9">
      <c r="A64" s="35" t="s">
        <v>173</v>
      </c>
      <c r="B64" s="36"/>
      <c r="C64" s="37"/>
      <c r="D64" s="15">
        <v>3589</v>
      </c>
      <c r="E64" s="15">
        <v>3419.69</v>
      </c>
      <c r="F64" s="16">
        <f t="shared" si="1"/>
        <v>0.95282529952633</v>
      </c>
      <c r="G64" s="45"/>
      <c r="H64" s="46"/>
      <c r="I64" s="50"/>
    </row>
    <row r="65" s="1" customFormat="1" ht="50" customHeight="1" spans="1:9">
      <c r="A65" s="35" t="s">
        <v>174</v>
      </c>
      <c r="B65" s="36"/>
      <c r="C65" s="37"/>
      <c r="D65" s="15">
        <v>1462.33</v>
      </c>
      <c r="E65" s="15">
        <v>1417.02</v>
      </c>
      <c r="F65" s="16">
        <f t="shared" si="1"/>
        <v>0.969015201767043</v>
      </c>
      <c r="G65" s="45"/>
      <c r="H65" s="46"/>
      <c r="I65" s="50"/>
    </row>
    <row r="66" s="1" customFormat="1" ht="50" customHeight="1" spans="1:9">
      <c r="A66" s="35" t="s">
        <v>175</v>
      </c>
      <c r="B66" s="36"/>
      <c r="C66" s="37"/>
      <c r="D66" s="15">
        <v>804</v>
      </c>
      <c r="E66" s="15">
        <v>783.31</v>
      </c>
      <c r="F66" s="16">
        <f t="shared" si="1"/>
        <v>0.974266169154229</v>
      </c>
      <c r="G66" s="45"/>
      <c r="H66" s="46"/>
      <c r="I66" s="50"/>
    </row>
    <row r="67" s="1" customFormat="1" ht="50" customHeight="1" spans="1:9">
      <c r="A67" s="35" t="s">
        <v>176</v>
      </c>
      <c r="B67" s="36"/>
      <c r="C67" s="37"/>
      <c r="D67" s="15">
        <v>1034</v>
      </c>
      <c r="E67" s="15">
        <v>691.55</v>
      </c>
      <c r="F67" s="16">
        <f t="shared" si="1"/>
        <v>0.668810444874275</v>
      </c>
      <c r="G67" s="45"/>
      <c r="H67" s="46"/>
      <c r="I67" s="50"/>
    </row>
    <row r="68" s="1" customFormat="1" ht="50" customHeight="1" spans="1:9">
      <c r="A68" s="35" t="s">
        <v>177</v>
      </c>
      <c r="B68" s="36"/>
      <c r="C68" s="37"/>
      <c r="D68" s="15">
        <v>565</v>
      </c>
      <c r="E68" s="15">
        <v>542.5579</v>
      </c>
      <c r="F68" s="16">
        <f t="shared" si="1"/>
        <v>0.960279469026549</v>
      </c>
      <c r="G68" s="45"/>
      <c r="H68" s="46"/>
      <c r="I68" s="50"/>
    </row>
    <row r="69" ht="50" customHeight="1" spans="1:9">
      <c r="A69" s="18" t="s">
        <v>178</v>
      </c>
      <c r="B69" s="18"/>
      <c r="C69" s="18"/>
      <c r="D69" s="44">
        <f>SUM(D59:D68)</f>
        <v>21833.32</v>
      </c>
      <c r="E69" s="44">
        <f>SUM(E59:E68)</f>
        <v>20629.5979</v>
      </c>
      <c r="F69" s="28">
        <f t="shared" si="1"/>
        <v>0.944867656407729</v>
      </c>
      <c r="G69" s="51" t="s">
        <v>179</v>
      </c>
      <c r="H69" s="52"/>
      <c r="I69" s="53"/>
    </row>
    <row r="70" ht="50" customHeight="1" spans="1:9">
      <c r="A70" s="10" t="s">
        <v>11</v>
      </c>
      <c r="B70" s="10"/>
      <c r="C70" s="10"/>
      <c r="D70" s="44">
        <f>D58+D69</f>
        <v>35071.52</v>
      </c>
      <c r="E70" s="44">
        <f>E58+E69</f>
        <v>33667.4279</v>
      </c>
      <c r="F70" s="28">
        <f>E70/D70</f>
        <v>0.959964891741219</v>
      </c>
      <c r="G70" s="3"/>
      <c r="H70" s="3"/>
      <c r="I70" s="3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</sheetData>
  <autoFilter ref="A4:J70">
    <extLst/>
  </autoFilter>
  <mergeCells count="37">
    <mergeCell ref="A1:C1"/>
    <mergeCell ref="A2:J2"/>
    <mergeCell ref="A3:D3"/>
    <mergeCell ref="H3:I3"/>
    <mergeCell ref="A25:C25"/>
    <mergeCell ref="A27:C27"/>
    <mergeCell ref="A50:C50"/>
    <mergeCell ref="A56:C56"/>
    <mergeCell ref="A57:C57"/>
    <mergeCell ref="A58:C58"/>
    <mergeCell ref="A59:C59"/>
    <mergeCell ref="G59:I59"/>
    <mergeCell ref="A60:C60"/>
    <mergeCell ref="G60:I60"/>
    <mergeCell ref="A61:C61"/>
    <mergeCell ref="G61:I61"/>
    <mergeCell ref="A62:C62"/>
    <mergeCell ref="G62:I62"/>
    <mergeCell ref="A63:C63"/>
    <mergeCell ref="G63:I63"/>
    <mergeCell ref="A64:C64"/>
    <mergeCell ref="G64:I64"/>
    <mergeCell ref="A65:C65"/>
    <mergeCell ref="G65:I65"/>
    <mergeCell ref="A66:C66"/>
    <mergeCell ref="G66:I66"/>
    <mergeCell ref="A67:C67"/>
    <mergeCell ref="G67:I67"/>
    <mergeCell ref="A68:C68"/>
    <mergeCell ref="G68:I68"/>
    <mergeCell ref="A69:C69"/>
    <mergeCell ref="G69:I69"/>
    <mergeCell ref="A70:C70"/>
    <mergeCell ref="G70:I70"/>
    <mergeCell ref="H5:H24"/>
    <mergeCell ref="H28:H49"/>
    <mergeCell ref="H51:H55"/>
  </mergeCells>
  <pageMargins left="0.349305555555556" right="0.159027777777778" top="0.349305555555556" bottom="0.388888888888889" header="0.2" footer="0.238888888888889"/>
  <pageSetup paperSize="9" scale="50" fitToHeight="0" orientation="portrait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 (2)</vt:lpstr>
      <vt:lpstr>建议资助项目汇总表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飞龙在天</cp:lastModifiedBy>
  <cp:revision>1</cp:revision>
  <dcterms:created xsi:type="dcterms:W3CDTF">1996-12-17T01:32:00Z</dcterms:created>
  <cp:lastPrinted>2021-05-25T01:19:00Z</cp:lastPrinted>
  <dcterms:modified xsi:type="dcterms:W3CDTF">2022-04-22T03:45:31Z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090B9AA18D584173BBF7FB9F6EA4FF67</vt:lpwstr>
  </property>
</Properties>
</file>