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firstSheet="1" activeTab="1"/>
  </bookViews>
  <sheets>
    <sheet name="总表 (2)" sheetId="14" state="hidden" r:id="rId1"/>
    <sheet name="2023" sheetId="22" r:id="rId2"/>
  </sheets>
  <externalReferences>
    <externalReference r:id="rId3"/>
  </externalReferences>
  <definedNames>
    <definedName name="_xlnm._FilterDatabase" localSheetId="1" hidden="1">'2023'!$A$6:$K$56</definedName>
    <definedName name="_xlnm.Print_Titles" localSheetId="1">'2023'!$4:$4</definedName>
  </definedNames>
  <calcPr calcId="144525"/>
</workbook>
</file>

<file path=xl/sharedStrings.xml><?xml version="1.0" encoding="utf-8"?>
<sst xmlns="http://schemas.openxmlformats.org/spreadsheetml/2006/main" count="225" uniqueCount="171">
  <si>
    <t>附件一</t>
  </si>
  <si>
    <t>2016年深圳市福利彩票公益金预算支出总表</t>
  </si>
  <si>
    <t>制表单位：深圳市民政局</t>
  </si>
  <si>
    <r>
      <rPr>
        <sz val="10"/>
        <rFont val="宋体"/>
        <charset val="134"/>
      </rPr>
      <t>编制日期： 2015年12月1</t>
    </r>
    <r>
      <rPr>
        <sz val="10"/>
        <rFont val="宋体"/>
        <charset val="134"/>
      </rPr>
      <t>8</t>
    </r>
    <r>
      <rPr>
        <sz val="10"/>
        <rFont val="宋体"/>
        <charset val="134"/>
      </rPr>
      <t xml:space="preserve">日                                                    单位: 万元 </t>
    </r>
  </si>
  <si>
    <t>项目分类</t>
  </si>
  <si>
    <t>项目个数</t>
  </si>
  <si>
    <t>2015年预算</t>
  </si>
  <si>
    <t>2016年预算</t>
  </si>
  <si>
    <t>增减额</t>
  </si>
  <si>
    <t>增减率</t>
  </si>
  <si>
    <t>增减变化说明</t>
  </si>
  <si>
    <t>总计</t>
  </si>
  <si>
    <t>36个</t>
  </si>
  <si>
    <t>延续性项目</t>
  </si>
  <si>
    <t>小计</t>
  </si>
  <si>
    <t>34个</t>
  </si>
  <si>
    <t>1.社会福利类</t>
  </si>
  <si>
    <t>14个</t>
  </si>
  <si>
    <t>增减主要原因：延续性项目增加2546.84万元，主要原因“社区服务中心建设经费”增加新建家数，增加费用2062.29万元；“购买社工服务”项目社工岗位工资从7.6万元/年增加到9.3万元，共计增加583.40万元。</t>
  </si>
  <si>
    <t>2.社区服务类</t>
  </si>
  <si>
    <t>3个</t>
  </si>
  <si>
    <t>增减主要原因：1、社区邻里节项目减少项目，一是居委会数量增加3个；二是去年申请了“南粤幸福周”活动及其评估项目，这两项2016年均不再申报，减少38.5万元。</t>
  </si>
  <si>
    <t>3.公益事业类</t>
  </si>
  <si>
    <t>8个</t>
  </si>
  <si>
    <t>增减主要原因：1、“雏鹰展翅”计划，该项目因有结余，故2015年未申请，2016年申请110万，比以往220万减少一半；2、阳光系列服务项目再次启动申请支助400.00万元。</t>
  </si>
  <si>
    <t>4.残疾人事业类</t>
  </si>
  <si>
    <t>增减主要原因：1、儿童致盲眼病筛查与抢救性治疗，治疗费用比例和总费用发生改变，增加68万元；2、残疾人辅助器具适配服务，产品经费减少的原因是因本年度服务人数拟减少200名，减少112万元；3、残疾少年儿童康复救助服务，资助的标准未改变，资助的人数增加345人，金额相应增加了600.08万元。</t>
  </si>
  <si>
    <t>新增项目</t>
  </si>
  <si>
    <t>2个</t>
  </si>
  <si>
    <t>1.公益事业类</t>
  </si>
  <si>
    <t>1个</t>
  </si>
  <si>
    <t>新增关爱环卫工人•共建爱心歇脚屋项目300.00万元</t>
  </si>
  <si>
    <t>2.基建类</t>
  </si>
  <si>
    <t>新增福永街道敬老院升级转型项目100万元。</t>
  </si>
  <si>
    <t>预留经费</t>
  </si>
  <si>
    <t>1项</t>
  </si>
  <si>
    <t>因减少预留经费所致。</t>
  </si>
  <si>
    <t>附件</t>
  </si>
  <si>
    <t>2023年深圳市福彩公益金预算支出情况表</t>
  </si>
  <si>
    <t>单位：万元</t>
  </si>
  <si>
    <t>序号</t>
  </si>
  <si>
    <t>类别</t>
  </si>
  <si>
    <t>项目名称</t>
  </si>
  <si>
    <t>申报单位</t>
  </si>
  <si>
    <t>年初预算</t>
  </si>
  <si>
    <t>实际资助</t>
  </si>
  <si>
    <t>实际支出</t>
  </si>
  <si>
    <t>预算执行率</t>
  </si>
  <si>
    <t>项目概况</t>
  </si>
  <si>
    <t>备注</t>
  </si>
  <si>
    <t>全市合计</t>
  </si>
  <si>
    <t>一</t>
  </si>
  <si>
    <t>市本级小计</t>
  </si>
  <si>
    <t>（一）</t>
  </si>
  <si>
    <t>老年人福利类</t>
  </si>
  <si>
    <t>老年福利类小计</t>
  </si>
  <si>
    <t>养老服务疫情防控信息系统</t>
  </si>
  <si>
    <t>市民政局</t>
  </si>
  <si>
    <t>用于对全市养老机构疫情期间运营补贴。</t>
  </si>
  <si>
    <t>智慧养老业务管理系统</t>
  </si>
  <si>
    <t>-</t>
  </si>
  <si>
    <t>用于“智慧民政”系统子模块建设。</t>
  </si>
  <si>
    <t>项目资金结转至2024年支付。</t>
  </si>
  <si>
    <t>深圳市养老护理员技能大赛</t>
  </si>
  <si>
    <t>市社会福利服务指导中心</t>
  </si>
  <si>
    <t>用于举办养老护理员技能大赛。</t>
  </si>
  <si>
    <t>乐龄服务大赛</t>
  </si>
  <si>
    <t>用于组织开展乐龄服务大赛。</t>
  </si>
  <si>
    <t>深圳养老机构应急支援队伍建设</t>
  </si>
  <si>
    <t>用于养老应急队伍的业务培训。</t>
  </si>
  <si>
    <t>智能安全照护项目</t>
  </si>
  <si>
    <t>项目取消。</t>
  </si>
  <si>
    <t>养老从业人员能力提升计划</t>
  </si>
  <si>
    <t>深圳职业技术学院</t>
  </si>
  <si>
    <t>用于对养老从业人员进行培训。</t>
  </si>
  <si>
    <t>家庭照护者培训计划</t>
  </si>
  <si>
    <t>用于对家庭照护者进行培训。</t>
  </si>
  <si>
    <t>粤港澳大湾区养老服务质量提升计划</t>
  </si>
  <si>
    <t>用于对市区养老机构中高层管理人员的培训。</t>
  </si>
  <si>
    <t>（二）</t>
  </si>
  <si>
    <t>残疾人福利类</t>
  </si>
  <si>
    <t>残疾人福利类小计</t>
  </si>
  <si>
    <t>互联网+寻亲系统</t>
  </si>
  <si>
    <t>社会救助监督管理系统</t>
  </si>
  <si>
    <t>儿童致盲眼病筛查与抢救性治疗</t>
  </si>
  <si>
    <t>市眼科医院</t>
  </si>
  <si>
    <t>用于对新生儿童致盲眼病筛查或者抢救性治疗。</t>
  </si>
  <si>
    <t>辅助器具质量检测</t>
  </si>
  <si>
    <t>市残联</t>
  </si>
  <si>
    <t>用于对残疾人辅助器具的质量检测。</t>
  </si>
  <si>
    <t>（三）</t>
  </si>
  <si>
    <t>儿童福利类</t>
  </si>
  <si>
    <t>儿童福利类小计</t>
  </si>
  <si>
    <t>智慧儿童业务管理系统</t>
  </si>
  <si>
    <t>阳光系列服务项目（儿童类）</t>
  </si>
  <si>
    <t>市妇联</t>
  </si>
  <si>
    <t>用于对困境儿童、流动儿童等群体提供关爱、帮扶、保护等服务。</t>
  </si>
  <si>
    <t>（四）</t>
  </si>
  <si>
    <t>社会公益类</t>
  </si>
  <si>
    <t>社会公益类小计</t>
  </si>
  <si>
    <t>2023年度社工服务培训项目</t>
  </si>
  <si>
    <t>用于对从事社会公益事业社工进行培训。</t>
  </si>
  <si>
    <t>第十二届中国公益慈善项目大赛资助金</t>
  </si>
  <si>
    <t>用于对中国公益慈善项目大赛获奖项目进行资助。</t>
  </si>
  <si>
    <t>项目调整为两年一届，本年度项目取消。</t>
  </si>
  <si>
    <t>第十二届中国公益慈善项目大赛执行工作经费</t>
  </si>
  <si>
    <t>中国公益慈善项目大赛执行工作经费。</t>
  </si>
  <si>
    <t>中国公益慈善项目交流展示会宣传项目</t>
  </si>
  <si>
    <t>用于中国公益慈善项目交流展示会宣传工作。</t>
  </si>
  <si>
    <t>中国公益慈善项目交流展示会参展补贴</t>
  </si>
  <si>
    <t>用于对偏远地区参加中国公益慈善项目交流展示会相关机构进行补贴。</t>
  </si>
  <si>
    <t>中国公益慈善项目交流展示会展务运营及搭建</t>
  </si>
  <si>
    <t>用于开展“兜底民生服务社会工作双百工程”项目相关工作。</t>
  </si>
  <si>
    <t>年中核减31.5万元。</t>
  </si>
  <si>
    <t>中国公益慈善项目交流展示会执行工作经费</t>
  </si>
  <si>
    <t>用于中国公益慈善项目交流展示会相关工作。</t>
  </si>
  <si>
    <t>中国公益慈善项目交流展示会线上展会服务项目</t>
  </si>
  <si>
    <t>用于中国公益慈善项目交流展示会资源对接相关工作。</t>
  </si>
  <si>
    <t>深圳特区建设者重大疾病关爱基金关爱基金-资助金</t>
  </si>
  <si>
    <t>用于对特区建设者及子女重大疾病救助项目的资助。</t>
  </si>
  <si>
    <t>深圳特区建设者重大疾病关爱基金-工作经费</t>
  </si>
  <si>
    <t>用于开展“深圳特区建设者重大疾病关爱基金”项目。</t>
  </si>
  <si>
    <t>深圳市“十四五”时期社会工作服务机构“牵手计划”补贴经费</t>
  </si>
  <si>
    <t>“雏鹰展翅”计划项目资助金</t>
  </si>
  <si>
    <t>用于对贫困大学生进行资助。</t>
  </si>
  <si>
    <t>“雏鹰展翅”计划项目工作经费</t>
  </si>
  <si>
    <t>用于开展“雏鹰展翅”项目。</t>
  </si>
  <si>
    <t>鹏城慈善创益空间（原慈善超市）资助项目</t>
  </si>
  <si>
    <t>市核对中心</t>
  </si>
  <si>
    <t>用于维持慈善超市正常有序运作，服务我市低保困难群众，资助的资金全部用于困难群众生活必需品的采购。</t>
  </si>
  <si>
    <t>深圳市社会组织展示交流服务项目</t>
  </si>
  <si>
    <t>市社会组织管理局</t>
  </si>
  <si>
    <t>用于扶持社会组织发展。</t>
  </si>
  <si>
    <t>福彩公益活动计划</t>
  </si>
  <si>
    <t>市福彩中心</t>
  </si>
  <si>
    <t>用于福彩公益活动计划相关工作。</t>
  </si>
  <si>
    <t>阳光系列服务项目（妇女类）</t>
  </si>
  <si>
    <t>用于对困境女性、基层女工等群体提供关爱帮扶、就业指导等服务。</t>
  </si>
  <si>
    <t>阳光系列服务项目（家庭类）</t>
  </si>
  <si>
    <t>用于对在深居住生活的家庭提供家庭教育、亲子阅读、家风涵养等服务。</t>
  </si>
  <si>
    <t>低收入家庭购买综合医疗保险</t>
  </si>
  <si>
    <t>市医疗保险基金管理中心</t>
  </si>
  <si>
    <t>为低收入群体购买医疗保险和重疾险相关费用。</t>
  </si>
  <si>
    <t>驻深部队官兵特殊困难救助</t>
  </si>
  <si>
    <t>深圳市退役军人事务局</t>
  </si>
  <si>
    <t>用于实施对驻深部队官兵临时困难补助。</t>
  </si>
  <si>
    <t>二</t>
  </si>
  <si>
    <t>区级小计</t>
  </si>
  <si>
    <t>我市福彩公益金实行市区分成管理，每年福彩公益金按比例分配，区级福彩公益金由区级评审、区级管理。</t>
  </si>
  <si>
    <t>福田区</t>
  </si>
  <si>
    <t>含上年结转资金173万元及年中追加资金297.5万元。</t>
  </si>
  <si>
    <t>罗湖区</t>
  </si>
  <si>
    <t>含上年结转资金176.69万元。</t>
  </si>
  <si>
    <t>盐田区</t>
  </si>
  <si>
    <t>含上年结转资金20万元。</t>
  </si>
  <si>
    <t>南山区</t>
  </si>
  <si>
    <t>（五）</t>
  </si>
  <si>
    <t>宝安区</t>
  </si>
  <si>
    <t>（六）</t>
  </si>
  <si>
    <t>龙岗区</t>
  </si>
  <si>
    <t>含上年结转资金282.27万元。</t>
  </si>
  <si>
    <t>（七）</t>
  </si>
  <si>
    <t>龙华区</t>
  </si>
  <si>
    <t>含上年结转资金57.11万元及年中追加资金157万元。</t>
  </si>
  <si>
    <t>（八）</t>
  </si>
  <si>
    <t>坪山区</t>
  </si>
  <si>
    <t>（九）</t>
  </si>
  <si>
    <t>光明区</t>
  </si>
  <si>
    <t>含上年结转资金155万元。</t>
  </si>
  <si>
    <t>（十）</t>
  </si>
  <si>
    <t>大鹏新区</t>
  </si>
</sst>
</file>

<file path=xl/styles.xml><?xml version="1.0" encoding="utf-8"?>
<styleSheet xmlns="http://schemas.openxmlformats.org/spreadsheetml/2006/main">
  <numFmts count="6">
    <numFmt numFmtId="176" formatCode="0.00_ "/>
    <numFmt numFmtId="42" formatCode="_ &quot;￥&quot;* #,##0_ ;_ &quot;￥&quot;* \-#,##0_ ;_ &quot;￥&quot;* &quot;-&quot;_ ;_ @_ "/>
    <numFmt numFmtId="44" formatCode="_ &quot;￥&quot;* #,##0.00_ ;_ &quot;￥&quot;* \-#,##0.00_ ;_ &quot;￥&quot;* &quot;-&quot;??_ ;_ @_ "/>
    <numFmt numFmtId="177" formatCode="0.00_);[Red]\(0.00\)"/>
    <numFmt numFmtId="41" formatCode="_ * #,##0_ ;_ * \-#,##0_ ;_ * &quot;-&quot;_ ;_ @_ "/>
    <numFmt numFmtId="43" formatCode="_ * #,##0.00_ ;_ * \-#,##0.00_ ;_ * &quot;-&quot;??_ ;_ @_ "/>
  </numFmts>
  <fonts count="34">
    <font>
      <sz val="12"/>
      <name val="宋体"/>
      <charset val="134"/>
    </font>
    <font>
      <sz val="12"/>
      <name val="宋体"/>
      <charset val="134"/>
      <scheme val="minor"/>
    </font>
    <font>
      <sz val="11"/>
      <name val="宋体"/>
      <charset val="134"/>
      <scheme val="minor"/>
    </font>
    <font>
      <sz val="22"/>
      <name val="方正小标宋简体"/>
      <charset val="134"/>
    </font>
    <font>
      <b/>
      <sz val="11"/>
      <color rgb="FF000000"/>
      <name val="宋体"/>
      <charset val="134"/>
    </font>
    <font>
      <sz val="11"/>
      <color rgb="FF000000"/>
      <name val="宋体"/>
      <charset val="134"/>
    </font>
    <font>
      <sz val="11"/>
      <name val="宋体"/>
      <charset val="134"/>
    </font>
    <font>
      <b/>
      <sz val="20"/>
      <name val="宋体"/>
      <charset val="134"/>
    </font>
    <font>
      <sz val="10"/>
      <name val="宋体"/>
      <charset val="134"/>
    </font>
    <font>
      <sz val="12"/>
      <name val="黑体"/>
      <charset val="134"/>
    </font>
    <font>
      <b/>
      <sz val="12"/>
      <name val="黑体"/>
      <charset val="134"/>
    </font>
    <font>
      <b/>
      <sz val="12"/>
      <name val="仿宋_GB2312"/>
      <charset val="134"/>
    </font>
    <font>
      <b/>
      <sz val="12"/>
      <name val="宋体"/>
      <charset val="134"/>
    </font>
    <font>
      <sz val="12"/>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
      <sz val="11"/>
      <color rgb="FF006100"/>
      <name val="宋体"/>
      <charset val="0"/>
      <scheme val="minor"/>
    </font>
    <font>
      <sz val="11"/>
      <color theme="1"/>
      <name val="宋体"/>
      <charset val="134"/>
      <scheme val="minor"/>
    </font>
    <font>
      <b/>
      <sz val="11"/>
      <color rgb="FFFA7D00"/>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b/>
      <sz val="11"/>
      <color theme="3"/>
      <name val="宋体"/>
      <charset val="134"/>
      <scheme val="minor"/>
    </font>
    <font>
      <i/>
      <sz val="11"/>
      <color rgb="FF7F7F7F"/>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0"/>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6"/>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9"/>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xf numFmtId="0" fontId="15" fillId="29" borderId="0" applyNumberFormat="0" applyBorder="0" applyAlignment="0" applyProtection="0">
      <alignment vertical="center"/>
    </xf>
    <xf numFmtId="0" fontId="14" fillId="26" borderId="0" applyNumberFormat="0" applyBorder="0" applyAlignment="0" applyProtection="0">
      <alignment vertical="center"/>
    </xf>
    <xf numFmtId="0" fontId="14" fillId="24" borderId="0" applyNumberFormat="0" applyBorder="0" applyAlignment="0" applyProtection="0">
      <alignment vertical="center"/>
    </xf>
    <xf numFmtId="0" fontId="15" fillId="22" borderId="0" applyNumberFormat="0" applyBorder="0" applyAlignment="0" applyProtection="0">
      <alignment vertical="center"/>
    </xf>
    <xf numFmtId="0" fontId="0" fillId="0" borderId="0"/>
    <xf numFmtId="0" fontId="15" fillId="27" borderId="0" applyNumberFormat="0" applyBorder="0" applyAlignment="0" applyProtection="0">
      <alignment vertical="center"/>
    </xf>
    <xf numFmtId="0" fontId="14" fillId="20" borderId="0" applyNumberFormat="0" applyBorder="0" applyAlignment="0" applyProtection="0">
      <alignment vertical="center"/>
    </xf>
    <xf numFmtId="0" fontId="15" fillId="19" borderId="0" applyNumberFormat="0" applyBorder="0" applyAlignment="0" applyProtection="0">
      <alignment vertical="center"/>
    </xf>
    <xf numFmtId="0" fontId="15" fillId="23" borderId="0" applyNumberFormat="0" applyBorder="0" applyAlignment="0" applyProtection="0">
      <alignment vertical="center"/>
    </xf>
    <xf numFmtId="0" fontId="0" fillId="0" borderId="0"/>
    <xf numFmtId="0" fontId="15" fillId="17" borderId="0" applyNumberFormat="0" applyBorder="0" applyAlignment="0" applyProtection="0">
      <alignment vertical="center"/>
    </xf>
    <xf numFmtId="0" fontId="14" fillId="16"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1" fillId="31" borderId="16" applyNumberFormat="0" applyAlignment="0" applyProtection="0">
      <alignment vertical="center"/>
    </xf>
    <xf numFmtId="0" fontId="25" fillId="0" borderId="14" applyNumberFormat="0" applyFill="0" applyAlignment="0" applyProtection="0">
      <alignment vertical="center"/>
    </xf>
    <xf numFmtId="0" fontId="28" fillId="28" borderId="13" applyNumberFormat="0" applyAlignment="0" applyProtection="0">
      <alignment vertical="center"/>
    </xf>
    <xf numFmtId="0" fontId="26" fillId="0" borderId="0" applyNumberFormat="0" applyFill="0" applyBorder="0" applyAlignment="0" applyProtection="0">
      <alignment vertical="center"/>
    </xf>
    <xf numFmtId="0" fontId="30" fillId="18" borderId="15" applyNumberFormat="0" applyAlignment="0" applyProtection="0">
      <alignment vertical="center"/>
    </xf>
    <xf numFmtId="0" fontId="14" fillId="32" borderId="0" applyNumberFormat="0" applyBorder="0" applyAlignment="0" applyProtection="0">
      <alignment vertical="center"/>
    </xf>
    <xf numFmtId="0" fontId="14" fillId="25" borderId="0" applyNumberFormat="0" applyBorder="0" applyAlignment="0" applyProtection="0">
      <alignment vertical="center"/>
    </xf>
    <xf numFmtId="42" fontId="22" fillId="0" borderId="0" applyFont="0" applyFill="0" applyBorder="0" applyAlignment="0" applyProtection="0">
      <alignment vertical="center"/>
    </xf>
    <xf numFmtId="0" fontId="32" fillId="0" borderId="17" applyNumberFormat="0" applyFill="0" applyAlignment="0" applyProtection="0">
      <alignment vertical="center"/>
    </xf>
    <xf numFmtId="0" fontId="33" fillId="0" borderId="0" applyNumberFormat="0" applyFill="0" applyBorder="0" applyAlignment="0" applyProtection="0">
      <alignment vertical="center"/>
    </xf>
    <xf numFmtId="0" fontId="23" fillId="18" borderId="13" applyNumberFormat="0" applyAlignment="0" applyProtection="0">
      <alignment vertical="center"/>
    </xf>
    <xf numFmtId="0" fontId="15" fillId="34" borderId="0" applyNumberFormat="0" applyBorder="0" applyAlignment="0" applyProtection="0">
      <alignment vertical="center"/>
    </xf>
    <xf numFmtId="41" fontId="22" fillId="0" borderId="0" applyFont="0" applyFill="0" applyBorder="0" applyAlignment="0" applyProtection="0">
      <alignment vertical="center"/>
    </xf>
    <xf numFmtId="0" fontId="15" fillId="15" borderId="0" applyNumberFormat="0" applyBorder="0" applyAlignment="0" applyProtection="0">
      <alignment vertical="center"/>
    </xf>
    <xf numFmtId="0" fontId="22" fillId="14" borderId="12" applyNumberFormat="0" applyFont="0" applyAlignment="0" applyProtection="0">
      <alignment vertical="center"/>
    </xf>
    <xf numFmtId="0" fontId="21" fillId="12" borderId="0" applyNumberFormat="0" applyBorder="0" applyAlignment="0" applyProtection="0">
      <alignment vertical="center"/>
    </xf>
    <xf numFmtId="44" fontId="22" fillId="0" borderId="0" applyFont="0" applyFill="0" applyBorder="0" applyAlignment="0" applyProtection="0">
      <alignment vertical="center"/>
    </xf>
    <xf numFmtId="43" fontId="0" fillId="0" borderId="0" applyFont="0" applyFill="0" applyBorder="0" applyAlignment="0" applyProtection="0"/>
    <xf numFmtId="0" fontId="29" fillId="0" borderId="14" applyNumberFormat="0" applyFill="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xf numFmtId="0" fontId="20" fillId="0" borderId="11" applyNumberFormat="0" applyFill="0" applyAlignment="0" applyProtection="0">
      <alignment vertical="center"/>
    </xf>
    <xf numFmtId="0" fontId="14" fillId="21" borderId="0" applyNumberFormat="0" applyBorder="0" applyAlignment="0" applyProtection="0">
      <alignment vertical="center"/>
    </xf>
    <xf numFmtId="0" fontId="14" fillId="11" borderId="0" applyNumberFormat="0" applyBorder="0" applyAlignment="0" applyProtection="0">
      <alignment vertical="center"/>
    </xf>
    <xf numFmtId="0" fontId="15" fillId="10" borderId="0" applyNumberFormat="0" applyBorder="0" applyAlignment="0" applyProtection="0">
      <alignment vertical="center"/>
    </xf>
    <xf numFmtId="0" fontId="18" fillId="0" borderId="10" applyNumberFormat="0" applyFill="0" applyAlignment="0" applyProtection="0">
      <alignment vertical="center"/>
    </xf>
    <xf numFmtId="0" fontId="15" fillId="9" borderId="0" applyNumberFormat="0" applyBorder="0" applyAlignment="0" applyProtection="0">
      <alignment vertical="center"/>
    </xf>
    <xf numFmtId="0" fontId="17" fillId="8" borderId="0" applyNumberFormat="0" applyBorder="0" applyAlignment="0" applyProtection="0">
      <alignment vertical="center"/>
    </xf>
    <xf numFmtId="0" fontId="14" fillId="33" borderId="0" applyNumberFormat="0" applyBorder="0" applyAlignment="0" applyProtection="0">
      <alignment vertical="center"/>
    </xf>
    <xf numFmtId="0" fontId="19" fillId="0" borderId="0" applyNumberFormat="0" applyFill="0" applyBorder="0" applyAlignment="0" applyProtection="0">
      <alignment vertical="center"/>
    </xf>
    <xf numFmtId="0" fontId="16" fillId="7" borderId="0" applyNumberFormat="0" applyBorder="0" applyAlignment="0" applyProtection="0">
      <alignment vertical="center"/>
    </xf>
    <xf numFmtId="0" fontId="15" fillId="6" borderId="0" applyNumberFormat="0" applyBorder="0" applyAlignment="0" applyProtection="0">
      <alignment vertical="center"/>
    </xf>
    <xf numFmtId="0" fontId="15" fillId="13" borderId="0" applyNumberFormat="0" applyBorder="0" applyAlignment="0" applyProtection="0">
      <alignment vertical="center"/>
    </xf>
    <xf numFmtId="0" fontId="14" fillId="5" borderId="0" applyNumberFormat="0" applyBorder="0" applyAlignment="0" applyProtection="0">
      <alignment vertical="center"/>
    </xf>
  </cellStyleXfs>
  <cellXfs count="99">
    <xf numFmtId="0" fontId="0" fillId="0" borderId="0" xfId="0"/>
    <xf numFmtId="0" fontId="1" fillId="0" borderId="0" xfId="0" applyFont="1" applyFill="1" applyAlignment="1">
      <alignment horizontal="center" vertical="center"/>
    </xf>
    <xf numFmtId="176" fontId="0" fillId="0" borderId="0" xfId="0" applyNumberFormat="1"/>
    <xf numFmtId="0" fontId="0" fillId="0" borderId="0" xfId="0" applyAlignment="1">
      <alignment horizontal="left"/>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2" fillId="0" borderId="0" xfId="0" applyFont="1" applyFill="1" applyBorder="1" applyAlignment="1">
      <alignment horizontal="left" vertical="center" wrapText="1"/>
    </xf>
    <xf numFmtId="0" fontId="1" fillId="0" borderId="0" xfId="0" applyFont="1" applyFill="1" applyBorder="1" applyAlignment="1">
      <alignment horizontal="right" vertical="center" wrapText="1"/>
    </xf>
    <xf numFmtId="0" fontId="4" fillId="0" borderId="1"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5"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176" fontId="1" fillId="0" borderId="0" xfId="0" applyNumberFormat="1" applyFont="1" applyFill="1" applyAlignment="1">
      <alignment horizontal="center" vertical="center"/>
    </xf>
    <xf numFmtId="176" fontId="2" fillId="0" borderId="0" xfId="0" applyNumberFormat="1" applyFont="1" applyFill="1" applyBorder="1" applyAlignment="1">
      <alignment horizontal="left" vertical="center" wrapText="1"/>
    </xf>
    <xf numFmtId="176" fontId="2" fillId="0" borderId="0" xfId="0" applyNumberFormat="1" applyFont="1" applyFill="1" applyAlignment="1">
      <alignment horizontal="left" vertical="center" wrapText="1"/>
    </xf>
    <xf numFmtId="177" fontId="1" fillId="0" borderId="0" xfId="0" applyNumberFormat="1" applyFont="1" applyFill="1" applyAlignment="1">
      <alignment horizontal="center" vertical="center"/>
    </xf>
    <xf numFmtId="176"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76" fontId="5" fillId="0"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1"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Border="1" applyAlignment="1">
      <alignment vertical="center" wrapText="1"/>
    </xf>
    <xf numFmtId="177" fontId="1" fillId="0" borderId="0" xfId="0" applyNumberFormat="1" applyFont="1" applyFill="1" applyAlignment="1">
      <alignment horizontal="left" vertical="center"/>
    </xf>
    <xf numFmtId="0" fontId="1" fillId="0" borderId="0" xfId="0" applyFont="1" applyFill="1" applyBorder="1" applyAlignment="1">
      <alignment vertical="center" wrapText="1"/>
    </xf>
    <xf numFmtId="0" fontId="6" fillId="0" borderId="1" xfId="0" applyFont="1" applyBorder="1"/>
    <xf numFmtId="0" fontId="6" fillId="0" borderId="1" xfId="0" applyFont="1" applyBorder="1" applyAlignment="1">
      <alignment vertical="center"/>
    </xf>
    <xf numFmtId="0" fontId="1" fillId="0" borderId="4" xfId="0" applyFont="1" applyFill="1" applyBorder="1" applyAlignment="1">
      <alignment vertical="center" wrapText="1"/>
    </xf>
    <xf numFmtId="0" fontId="6" fillId="0" borderId="1" xfId="0" applyFont="1" applyBorder="1" applyAlignment="1">
      <alignment vertical="center" wrapText="1"/>
    </xf>
    <xf numFmtId="0" fontId="1" fillId="0" borderId="1" xfId="0" applyFont="1" applyFill="1" applyBorder="1" applyAlignment="1">
      <alignment vertical="center" wrapText="1"/>
    </xf>
    <xf numFmtId="10" fontId="1" fillId="0" borderId="1" xfId="0" applyNumberFormat="1" applyFont="1" applyFill="1" applyBorder="1" applyAlignment="1">
      <alignment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5" fillId="0" borderId="2" xfId="0" applyFont="1" applyBorder="1" applyAlignment="1">
      <alignment horizontal="left" vertical="center" wrapText="1"/>
    </xf>
    <xf numFmtId="0" fontId="6" fillId="0" borderId="0" xfId="0" applyFont="1" applyAlignment="1">
      <alignment horizontal="left"/>
    </xf>
    <xf numFmtId="0" fontId="7" fillId="0" borderId="0" xfId="0" applyFont="1" applyAlignment="1">
      <alignment horizontal="center" vertical="center" wrapText="1"/>
    </xf>
    <xf numFmtId="0" fontId="8" fillId="0" borderId="8" xfId="0" applyFont="1" applyBorder="1" applyAlignment="1">
      <alignment horizontal="left"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1" fillId="3" borderId="2" xfId="0" applyFont="1" applyFill="1" applyBorder="1" applyAlignment="1">
      <alignment horizontal="center" vertical="center"/>
    </xf>
    <xf numFmtId="0" fontId="11" fillId="3" borderId="4" xfId="0" applyFont="1" applyFill="1" applyBorder="1" applyAlignment="1">
      <alignment horizontal="center" vertical="center"/>
    </xf>
    <xf numFmtId="43" fontId="12" fillId="3" borderId="1" xfId="34"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9" xfId="0" applyFont="1" applyFill="1" applyBorder="1" applyAlignment="1">
      <alignment horizontal="center" vertical="center" wrapText="1"/>
    </xf>
    <xf numFmtId="43" fontId="12" fillId="3" borderId="9" xfId="34"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43" fontId="0" fillId="0" borderId="9" xfId="34" applyFont="1" applyFill="1" applyBorder="1" applyAlignment="1">
      <alignment horizontal="center" vertical="center" wrapText="1"/>
    </xf>
    <xf numFmtId="0" fontId="13" fillId="0" borderId="9" xfId="0" applyFont="1" applyFill="1" applyBorder="1" applyAlignment="1">
      <alignment horizontal="center" vertical="center" wrapText="1"/>
    </xf>
    <xf numFmtId="0" fontId="11" fillId="3" borderId="1" xfId="0" applyFont="1" applyFill="1" applyBorder="1" applyAlignment="1">
      <alignment horizontal="center" vertical="center" wrapText="1"/>
    </xf>
    <xf numFmtId="43" fontId="12" fillId="3" borderId="1" xfId="34"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43" fontId="0" fillId="0" borderId="1" xfId="34"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0" fillId="0" borderId="0" xfId="0" applyNumberFormat="1" applyAlignment="1">
      <alignment horizontal="left"/>
    </xf>
    <xf numFmtId="0" fontId="8" fillId="0" borderId="8" xfId="0" applyFont="1" applyBorder="1" applyAlignment="1">
      <alignment horizontal="center" vertical="center"/>
    </xf>
    <xf numFmtId="0" fontId="10" fillId="0" borderId="2" xfId="0" applyFont="1" applyBorder="1" applyAlignment="1">
      <alignment horizontal="center" vertical="center" wrapText="1"/>
    </xf>
    <xf numFmtId="0" fontId="9" fillId="0" borderId="2"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176" fontId="12" fillId="3" borderId="1" xfId="0" applyNumberFormat="1" applyFont="1" applyFill="1" applyBorder="1" applyAlignment="1">
      <alignment horizontal="center" vertical="center" wrapText="1"/>
    </xf>
    <xf numFmtId="10" fontId="12" fillId="3" borderId="2"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176" fontId="12" fillId="3" borderId="9" xfId="0" applyNumberFormat="1" applyFont="1" applyFill="1" applyBorder="1" applyAlignment="1">
      <alignment horizontal="center" vertical="center" wrapText="1"/>
    </xf>
    <xf numFmtId="10" fontId="12" fillId="3" borderId="9" xfId="0" applyNumberFormat="1" applyFont="1" applyFill="1" applyBorder="1" applyAlignment="1">
      <alignment horizontal="center" vertical="center" wrapText="1"/>
    </xf>
    <xf numFmtId="43" fontId="0" fillId="0" borderId="9" xfId="34" applyNumberFormat="1" applyFont="1" applyFill="1" applyBorder="1" applyAlignment="1">
      <alignment horizontal="center" vertical="center" wrapText="1"/>
    </xf>
    <xf numFmtId="176" fontId="0" fillId="0" borderId="9" xfId="0" applyNumberFormat="1" applyFont="1" applyFill="1" applyBorder="1" applyAlignment="1">
      <alignment horizontal="center" vertical="center" wrapText="1"/>
    </xf>
    <xf numFmtId="10" fontId="0" fillId="0" borderId="9" xfId="0" applyNumberFormat="1" applyFont="1" applyFill="1" applyBorder="1" applyAlignment="1">
      <alignment horizontal="center" vertical="center" wrapText="1"/>
    </xf>
    <xf numFmtId="0" fontId="13" fillId="0" borderId="1" xfId="0" applyNumberFormat="1" applyFont="1" applyBorder="1" applyAlignment="1">
      <alignment horizontal="left" vertical="center" wrapText="1"/>
    </xf>
    <xf numFmtId="176" fontId="0" fillId="3" borderId="9" xfId="0" applyNumberFormat="1" applyFont="1" applyFill="1" applyBorder="1" applyAlignment="1">
      <alignment horizontal="center" vertical="center" wrapText="1"/>
    </xf>
    <xf numFmtId="10" fontId="0" fillId="3" borderId="9" xfId="0" applyNumberFormat="1" applyFont="1" applyFill="1" applyBorder="1" applyAlignment="1">
      <alignment horizontal="center" vertical="center" wrapText="1"/>
    </xf>
    <xf numFmtId="43" fontId="0" fillId="4" borderId="1" xfId="34" applyFont="1" applyFill="1" applyBorder="1" applyAlignment="1">
      <alignment horizontal="center" vertical="center" wrapText="1"/>
    </xf>
    <xf numFmtId="43" fontId="0" fillId="0" borderId="0" xfId="34" applyFont="1"/>
    <xf numFmtId="10" fontId="0" fillId="0" borderId="0" xfId="37" applyNumberFormat="1" applyFont="1"/>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24180;&#28145;&#22323;&#24066;&#31119;&#21033;&#24425;&#31080;&#20844;&#30410;&#37329;&#36164;&#21161;&#39033;&#30446;&#39044;&#31639;&#34920;12-14&#26368;&#26032;&#20108;&#312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表"/>
      <sheetName val="建议资助项目汇总表"/>
      <sheetName val="建议资助项目汇总表1-新增"/>
      <sheetName val="建议资助项目汇总表2-项目内容有重大调整的延续性项目"/>
      <sheetName val="建议资助项目汇总表 3-建议资助"/>
      <sheetName val="不建议资助项目汇总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34"/>
  </sheetPr>
  <dimension ref="A1:H18"/>
  <sheetViews>
    <sheetView view="pageBreakPreview" zoomScaleNormal="100" topLeftCell="A9" workbookViewId="0">
      <selection activeCell="H7" sqref="H7"/>
    </sheetView>
  </sheetViews>
  <sheetFormatPr defaultColWidth="9" defaultRowHeight="15.75" outlineLevelCol="7"/>
  <cols>
    <col min="1" max="1" width="5.5" customWidth="1"/>
    <col min="2" max="2" width="15.625" customWidth="1"/>
    <col min="3" max="3" width="8.75" customWidth="1"/>
    <col min="4" max="4" width="14.5" customWidth="1"/>
    <col min="5" max="5" width="15.125" customWidth="1"/>
    <col min="6" max="6" width="11" customWidth="1"/>
    <col min="7" max="7" width="11.125" customWidth="1"/>
    <col min="8" max="8" width="62" customWidth="1"/>
  </cols>
  <sheetData>
    <row r="1" ht="18" customHeight="1" spans="1:8">
      <c r="A1" s="55" t="s">
        <v>0</v>
      </c>
      <c r="B1" s="55"/>
      <c r="C1" s="3"/>
      <c r="H1" s="80"/>
    </row>
    <row r="2" ht="27" customHeight="1" spans="1:8">
      <c r="A2" s="56" t="s">
        <v>1</v>
      </c>
      <c r="B2" s="56"/>
      <c r="C2" s="56"/>
      <c r="D2" s="56"/>
      <c r="E2" s="56"/>
      <c r="F2" s="56"/>
      <c r="G2" s="56"/>
      <c r="H2" s="56"/>
    </row>
    <row r="3" ht="18" customHeight="1" spans="1:8">
      <c r="A3" s="57" t="s">
        <v>2</v>
      </c>
      <c r="B3" s="57"/>
      <c r="C3" s="57"/>
      <c r="D3" s="57"/>
      <c r="E3" s="81"/>
      <c r="F3" s="81" t="s">
        <v>3</v>
      </c>
      <c r="G3" s="81"/>
      <c r="H3" s="81"/>
    </row>
    <row r="4" ht="23.25" customHeight="1" spans="1:8">
      <c r="A4" s="58" t="s">
        <v>4</v>
      </c>
      <c r="B4" s="59"/>
      <c r="C4" s="59" t="s">
        <v>5</v>
      </c>
      <c r="D4" s="60" t="s">
        <v>6</v>
      </c>
      <c r="E4" s="82" t="s">
        <v>7</v>
      </c>
      <c r="F4" s="83" t="s">
        <v>8</v>
      </c>
      <c r="G4" s="83" t="s">
        <v>9</v>
      </c>
      <c r="H4" s="84" t="s">
        <v>10</v>
      </c>
    </row>
    <row r="5" ht="29.25" customHeight="1" spans="1:8">
      <c r="A5" s="61" t="s">
        <v>11</v>
      </c>
      <c r="B5" s="62"/>
      <c r="C5" s="62" t="s">
        <v>12</v>
      </c>
      <c r="D5" s="63">
        <f>D6+D11+D14</f>
        <v>47910.85</v>
      </c>
      <c r="E5" s="63" t="e">
        <f>E6+E11+E14</f>
        <v>#REF!</v>
      </c>
      <c r="F5" s="85" t="e">
        <f>F6+F11+F14</f>
        <v>#REF!</v>
      </c>
      <c r="G5" s="86" t="e">
        <f>F5/D5</f>
        <v>#REF!</v>
      </c>
      <c r="H5" s="87"/>
    </row>
    <row r="6" ht="28.5" customHeight="1" spans="1:8">
      <c r="A6" s="64" t="s">
        <v>13</v>
      </c>
      <c r="B6" s="65" t="s">
        <v>14</v>
      </c>
      <c r="C6" s="66" t="s">
        <v>15</v>
      </c>
      <c r="D6" s="67">
        <v>45066.04</v>
      </c>
      <c r="E6" s="67" t="e">
        <f>E7+E8+E9+E10</f>
        <v>#REF!</v>
      </c>
      <c r="F6" s="88" t="e">
        <f>SUM(F7:F10)</f>
        <v>#REF!</v>
      </c>
      <c r="G6" s="89" t="e">
        <f>F6/D6</f>
        <v>#REF!</v>
      </c>
      <c r="H6" s="87"/>
    </row>
    <row r="7" ht="90" customHeight="1" spans="1:8">
      <c r="A7" s="68"/>
      <c r="B7" s="69" t="s">
        <v>16</v>
      </c>
      <c r="C7" s="70" t="s">
        <v>17</v>
      </c>
      <c r="D7" s="71">
        <v>33355.08</v>
      </c>
      <c r="E7" s="90">
        <v>35901.92</v>
      </c>
      <c r="F7" s="91">
        <f>E7-D7</f>
        <v>2546.84</v>
      </c>
      <c r="G7" s="92">
        <f>F7/D7</f>
        <v>0.076355385746339</v>
      </c>
      <c r="H7" s="93" t="s">
        <v>18</v>
      </c>
    </row>
    <row r="8" ht="69.75" customHeight="1" spans="1:8">
      <c r="A8" s="68"/>
      <c r="B8" s="69" t="s">
        <v>19</v>
      </c>
      <c r="C8" s="70" t="s">
        <v>20</v>
      </c>
      <c r="D8" s="71">
        <v>795</v>
      </c>
      <c r="E8" s="90">
        <v>703</v>
      </c>
      <c r="F8" s="91">
        <f t="shared" ref="F8:F14" si="0">E8-D8</f>
        <v>-92</v>
      </c>
      <c r="G8" s="92">
        <f t="shared" ref="G8:G14" si="1">F8/D8</f>
        <v>-0.115723270440252</v>
      </c>
      <c r="H8" s="93" t="s">
        <v>21</v>
      </c>
    </row>
    <row r="9" ht="67.5" customHeight="1" spans="1:8">
      <c r="A9" s="68"/>
      <c r="B9" s="69" t="s">
        <v>22</v>
      </c>
      <c r="C9" s="70" t="s">
        <v>23</v>
      </c>
      <c r="D9" s="71">
        <v>4540.7</v>
      </c>
      <c r="E9" s="90" t="e">
        <f>'[1]建议资助项目汇总表2-项目内容有重大调整的延续性项目'!G16+'[1]建议资助项目汇总表 3-建议资助'!G23+'[1]建议资助项目汇总表 3-建议资助'!G24+'[1]建议资助项目汇总表 3-建议资助'!G25+'[1]建议资助项目汇总表 3-建议资助'!G26+'[1]建议资助项目汇总表 3-建议资助'!G27+'[1]建议资助项目汇总表 3-建议资助'!G29+'[1]建议资助项目汇总表 3-建议资助'!G28</f>
        <v>#REF!</v>
      </c>
      <c r="F9" s="91" t="e">
        <f t="shared" si="0"/>
        <v>#REF!</v>
      </c>
      <c r="G9" s="92" t="e">
        <f t="shared" si="1"/>
        <v>#REF!</v>
      </c>
      <c r="H9" s="93" t="s">
        <v>24</v>
      </c>
    </row>
    <row r="10" ht="93" customHeight="1" spans="1:8">
      <c r="A10" s="68"/>
      <c r="B10" s="69" t="s">
        <v>25</v>
      </c>
      <c r="C10" s="72" t="s">
        <v>23</v>
      </c>
      <c r="D10" s="71">
        <v>6375.26</v>
      </c>
      <c r="E10" s="90" t="e">
        <f>'[1]建议资助项目汇总表2-项目内容有重大调整的延续性项目'!G17+'[1]建议资助项目汇总表 3-建议资助'!G30</f>
        <v>#REF!</v>
      </c>
      <c r="F10" s="91" t="e">
        <f t="shared" si="0"/>
        <v>#REF!</v>
      </c>
      <c r="G10" s="92" t="e">
        <f t="shared" si="1"/>
        <v>#REF!</v>
      </c>
      <c r="H10" s="93" t="s">
        <v>26</v>
      </c>
    </row>
    <row r="11" ht="30.75" customHeight="1" spans="1:8">
      <c r="A11" s="64" t="s">
        <v>27</v>
      </c>
      <c r="B11" s="73" t="s">
        <v>14</v>
      </c>
      <c r="C11" s="73" t="s">
        <v>28</v>
      </c>
      <c r="D11" s="74">
        <v>759.29</v>
      </c>
      <c r="E11" s="74">
        <f>SUM(E12:E13)</f>
        <v>400</v>
      </c>
      <c r="F11" s="94">
        <f t="shared" si="0"/>
        <v>-359.29</v>
      </c>
      <c r="G11" s="95">
        <f t="shared" si="1"/>
        <v>-0.473192061004359</v>
      </c>
      <c r="H11" s="87"/>
    </row>
    <row r="12" ht="54" customHeight="1" spans="1:8">
      <c r="A12" s="68"/>
      <c r="B12" s="75" t="s">
        <v>29</v>
      </c>
      <c r="C12" s="76" t="s">
        <v>30</v>
      </c>
      <c r="D12" s="77">
        <v>169.6</v>
      </c>
      <c r="E12" s="96">
        <v>300</v>
      </c>
      <c r="F12" s="91">
        <f t="shared" si="0"/>
        <v>130.4</v>
      </c>
      <c r="G12" s="92">
        <f t="shared" si="1"/>
        <v>0.768867924528302</v>
      </c>
      <c r="H12" s="87" t="s">
        <v>31</v>
      </c>
    </row>
    <row r="13" ht="54" customHeight="1" spans="1:8">
      <c r="A13" s="78"/>
      <c r="B13" s="75" t="s">
        <v>32</v>
      </c>
      <c r="C13" s="76" t="s">
        <v>30</v>
      </c>
      <c r="D13" s="77">
        <v>0</v>
      </c>
      <c r="E13" s="77">
        <v>100</v>
      </c>
      <c r="F13" s="91">
        <f t="shared" si="0"/>
        <v>100</v>
      </c>
      <c r="G13" s="92">
        <v>0</v>
      </c>
      <c r="H13" s="87" t="s">
        <v>33</v>
      </c>
    </row>
    <row r="14" ht="35.25" customHeight="1" spans="1:8">
      <c r="A14" s="79" t="s">
        <v>34</v>
      </c>
      <c r="B14" s="73" t="s">
        <v>14</v>
      </c>
      <c r="C14" s="73" t="s">
        <v>35</v>
      </c>
      <c r="D14" s="74">
        <v>2085.52</v>
      </c>
      <c r="E14" s="74">
        <v>440</v>
      </c>
      <c r="F14" s="94">
        <f t="shared" si="0"/>
        <v>-1645.52</v>
      </c>
      <c r="G14" s="95">
        <f t="shared" si="1"/>
        <v>-0.789021443093329</v>
      </c>
      <c r="H14" s="93" t="s">
        <v>36</v>
      </c>
    </row>
    <row r="18" spans="5:7">
      <c r="E18" s="97"/>
      <c r="G18" s="98"/>
    </row>
  </sheetData>
  <mergeCells count="8">
    <mergeCell ref="A1:B1"/>
    <mergeCell ref="A2:H2"/>
    <mergeCell ref="A3:D3"/>
    <mergeCell ref="F3:H3"/>
    <mergeCell ref="A4:B4"/>
    <mergeCell ref="A5:B5"/>
    <mergeCell ref="A6:A10"/>
    <mergeCell ref="A11:A13"/>
  </mergeCells>
  <printOptions horizontalCentered="1"/>
  <pageMargins left="0.11875" right="0.11875" top="0.159027777777778" bottom="0.159027777777778" header="0.309027777777778" footer="0.309027777777778"/>
  <pageSetup paperSize="9" scale="8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6"/>
  <sheetViews>
    <sheetView tabSelected="1" workbookViewId="0">
      <selection activeCell="M11" sqref="M11"/>
    </sheetView>
  </sheetViews>
  <sheetFormatPr defaultColWidth="9" defaultRowHeight="15.75"/>
  <cols>
    <col min="1" max="1" width="6.5" customWidth="1"/>
    <col min="2" max="2" width="14.625" customWidth="1"/>
    <col min="3" max="3" width="31.5" customWidth="1"/>
    <col min="4" max="4" width="18.75" customWidth="1"/>
    <col min="5" max="7" width="11.625" style="2" customWidth="1"/>
    <col min="8" max="8" width="11.625" customWidth="1"/>
    <col min="9" max="9" width="36.375" style="3" customWidth="1"/>
    <col min="10" max="10" width="31.75" customWidth="1"/>
  </cols>
  <sheetData>
    <row r="1" s="1" customFormat="1" ht="22" customHeight="1" spans="1:9">
      <c r="A1" s="4" t="s">
        <v>37</v>
      </c>
      <c r="C1" s="4"/>
      <c r="D1" s="4"/>
      <c r="E1" s="30"/>
      <c r="F1" s="30"/>
      <c r="G1" s="30"/>
      <c r="I1" s="41"/>
    </row>
    <row r="2" s="1" customFormat="1" ht="36" customHeight="1" spans="1:11">
      <c r="A2" s="5" t="s">
        <v>38</v>
      </c>
      <c r="B2" s="5"/>
      <c r="C2" s="5"/>
      <c r="D2" s="5"/>
      <c r="E2" s="5"/>
      <c r="F2" s="5"/>
      <c r="G2" s="5"/>
      <c r="H2" s="5"/>
      <c r="I2" s="42"/>
      <c r="J2" s="5"/>
      <c r="K2" s="43"/>
    </row>
    <row r="3" s="1" customFormat="1" ht="24" customHeight="1" spans="1:11">
      <c r="A3" s="6" t="s">
        <v>2</v>
      </c>
      <c r="B3" s="7"/>
      <c r="C3" s="6"/>
      <c r="D3" s="6"/>
      <c r="E3" s="31"/>
      <c r="F3" s="32"/>
      <c r="G3" s="30"/>
      <c r="H3" s="33"/>
      <c r="I3" s="44"/>
      <c r="J3" s="7" t="s">
        <v>39</v>
      </c>
      <c r="K3" s="45"/>
    </row>
    <row r="4" ht="36" customHeight="1" spans="1:10">
      <c r="A4" s="8" t="s">
        <v>40</v>
      </c>
      <c r="B4" s="8" t="s">
        <v>41</v>
      </c>
      <c r="C4" s="8" t="s">
        <v>42</v>
      </c>
      <c r="D4" s="8" t="s">
        <v>43</v>
      </c>
      <c r="E4" s="34" t="s">
        <v>44</v>
      </c>
      <c r="F4" s="34" t="s">
        <v>45</v>
      </c>
      <c r="G4" s="34" t="s">
        <v>46</v>
      </c>
      <c r="H4" s="8" t="s">
        <v>47</v>
      </c>
      <c r="I4" s="8" t="s">
        <v>48</v>
      </c>
      <c r="J4" s="8" t="s">
        <v>49</v>
      </c>
    </row>
    <row r="5" ht="36" customHeight="1" spans="1:10">
      <c r="A5" s="9" t="s">
        <v>50</v>
      </c>
      <c r="B5" s="8"/>
      <c r="C5" s="10"/>
      <c r="D5" s="11"/>
      <c r="E5" s="34">
        <f t="shared" ref="E5:G5" si="0">E6+E46</f>
        <v>46693.24</v>
      </c>
      <c r="F5" s="34">
        <f t="shared" si="0"/>
        <v>46134.68</v>
      </c>
      <c r="G5" s="34">
        <f t="shared" si="0"/>
        <v>44518.45</v>
      </c>
      <c r="H5" s="35">
        <f>G5/F5</f>
        <v>0.964967135352408</v>
      </c>
      <c r="I5" s="8"/>
      <c r="J5" s="8"/>
    </row>
    <row r="6" ht="36" customHeight="1" spans="1:10">
      <c r="A6" s="12" t="s">
        <v>51</v>
      </c>
      <c r="B6" s="8" t="s">
        <v>52</v>
      </c>
      <c r="C6" s="12"/>
      <c r="D6" s="12"/>
      <c r="E6" s="34">
        <f>E7+E17+E22+E25</f>
        <v>8145.24</v>
      </c>
      <c r="F6" s="34">
        <f>F7+F17+F22+F25</f>
        <v>6634.48</v>
      </c>
      <c r="G6" s="34">
        <f>G7+G17+G22+G25</f>
        <v>6360.85</v>
      </c>
      <c r="H6" s="35">
        <f>G6/F6</f>
        <v>0.958756375782277</v>
      </c>
      <c r="I6" s="8"/>
      <c r="J6" s="8"/>
    </row>
    <row r="7" ht="36" customHeight="1" spans="1:10">
      <c r="A7" s="12" t="s">
        <v>53</v>
      </c>
      <c r="B7" s="13" t="s">
        <v>54</v>
      </c>
      <c r="C7" s="9" t="s">
        <v>55</v>
      </c>
      <c r="D7" s="11"/>
      <c r="E7" s="34">
        <f>SUM(E8:E16)</f>
        <v>1103.29</v>
      </c>
      <c r="F7" s="34">
        <f>SUM(F8:F16)</f>
        <v>611.69</v>
      </c>
      <c r="G7" s="34">
        <f>SUM(G8:G16)</f>
        <v>436.21</v>
      </c>
      <c r="H7" s="35">
        <f>G7/F7</f>
        <v>0.713122660171002</v>
      </c>
      <c r="I7" s="8"/>
      <c r="J7" s="8"/>
    </row>
    <row r="8" ht="36" customHeight="1" spans="1:10">
      <c r="A8" s="14">
        <v>1</v>
      </c>
      <c r="B8" s="15"/>
      <c r="C8" s="16" t="s">
        <v>56</v>
      </c>
      <c r="D8" s="16" t="s">
        <v>57</v>
      </c>
      <c r="E8" s="36">
        <v>47.5</v>
      </c>
      <c r="F8" s="36">
        <v>47.5</v>
      </c>
      <c r="G8" s="36">
        <v>46.9</v>
      </c>
      <c r="H8" s="37">
        <f>G8/F8</f>
        <v>0.987368421052632</v>
      </c>
      <c r="I8" s="16" t="s">
        <v>58</v>
      </c>
      <c r="J8" s="46"/>
    </row>
    <row r="9" ht="36" customHeight="1" spans="1:10">
      <c r="A9" s="14">
        <v>2</v>
      </c>
      <c r="B9" s="15"/>
      <c r="C9" s="16" t="s">
        <v>59</v>
      </c>
      <c r="D9" s="16" t="s">
        <v>57</v>
      </c>
      <c r="E9" s="36">
        <v>313.6</v>
      </c>
      <c r="F9" s="36">
        <v>0</v>
      </c>
      <c r="G9" s="36" t="s">
        <v>60</v>
      </c>
      <c r="H9" s="36" t="s">
        <v>60</v>
      </c>
      <c r="I9" s="16" t="s">
        <v>61</v>
      </c>
      <c r="J9" s="47" t="s">
        <v>62</v>
      </c>
    </row>
    <row r="10" ht="36" customHeight="1" spans="1:10">
      <c r="A10" s="14">
        <v>3</v>
      </c>
      <c r="B10" s="15"/>
      <c r="C10" s="16" t="s">
        <v>63</v>
      </c>
      <c r="D10" s="16" t="s">
        <v>64</v>
      </c>
      <c r="E10" s="36">
        <v>39.95</v>
      </c>
      <c r="F10" s="36">
        <v>39.95</v>
      </c>
      <c r="G10" s="36">
        <v>39.75</v>
      </c>
      <c r="H10" s="37">
        <f>G10/F10</f>
        <v>0.994993742177722</v>
      </c>
      <c r="I10" s="16" t="s">
        <v>65</v>
      </c>
      <c r="J10" s="46"/>
    </row>
    <row r="11" ht="36" customHeight="1" spans="1:10">
      <c r="A11" s="14">
        <v>4</v>
      </c>
      <c r="B11" s="15"/>
      <c r="C11" s="16" t="s">
        <v>66</v>
      </c>
      <c r="D11" s="16" t="s">
        <v>64</v>
      </c>
      <c r="E11" s="36">
        <v>106</v>
      </c>
      <c r="F11" s="36">
        <v>106</v>
      </c>
      <c r="G11" s="36">
        <v>105.83</v>
      </c>
      <c r="H11" s="37">
        <f>G11/F11</f>
        <v>0.998396226415094</v>
      </c>
      <c r="I11" s="16" t="s">
        <v>67</v>
      </c>
      <c r="J11" s="46"/>
    </row>
    <row r="12" ht="36" customHeight="1" spans="1:10">
      <c r="A12" s="14">
        <v>5</v>
      </c>
      <c r="B12" s="15"/>
      <c r="C12" s="17" t="s">
        <v>68</v>
      </c>
      <c r="D12" s="16" t="s">
        <v>64</v>
      </c>
      <c r="E12" s="36">
        <v>17.75</v>
      </c>
      <c r="F12" s="36">
        <v>17.75</v>
      </c>
      <c r="G12" s="36">
        <v>17.24</v>
      </c>
      <c r="H12" s="37">
        <f>G12/F12</f>
        <v>0.971267605633803</v>
      </c>
      <c r="I12" s="16" t="s">
        <v>69</v>
      </c>
      <c r="J12" s="46"/>
    </row>
    <row r="13" ht="36" customHeight="1" spans="1:10">
      <c r="A13" s="14">
        <v>6</v>
      </c>
      <c r="B13" s="15"/>
      <c r="C13" s="18" t="s">
        <v>70</v>
      </c>
      <c r="D13" s="16" t="s">
        <v>64</v>
      </c>
      <c r="E13" s="36">
        <v>178</v>
      </c>
      <c r="F13" s="36">
        <v>0</v>
      </c>
      <c r="G13" s="36" t="s">
        <v>60</v>
      </c>
      <c r="H13" s="36" t="s">
        <v>60</v>
      </c>
      <c r="I13" s="16"/>
      <c r="J13" s="47" t="s">
        <v>71</v>
      </c>
    </row>
    <row r="14" ht="36" customHeight="1" spans="1:10">
      <c r="A14" s="14">
        <v>7</v>
      </c>
      <c r="B14" s="15"/>
      <c r="C14" s="16" t="s">
        <v>72</v>
      </c>
      <c r="D14" s="16" t="s">
        <v>73</v>
      </c>
      <c r="E14" s="36">
        <v>273.58</v>
      </c>
      <c r="F14" s="36">
        <v>273.58</v>
      </c>
      <c r="G14" s="36">
        <v>113.36</v>
      </c>
      <c r="H14" s="37">
        <f>G14/F14</f>
        <v>0.414357774691132</v>
      </c>
      <c r="I14" s="16" t="s">
        <v>74</v>
      </c>
      <c r="J14" s="47"/>
    </row>
    <row r="15" ht="36" customHeight="1" spans="1:10">
      <c r="A15" s="14">
        <v>8</v>
      </c>
      <c r="B15" s="15"/>
      <c r="C15" s="16" t="s">
        <v>75</v>
      </c>
      <c r="D15" s="16" t="s">
        <v>73</v>
      </c>
      <c r="E15" s="36">
        <v>80</v>
      </c>
      <c r="F15" s="36">
        <v>80</v>
      </c>
      <c r="G15" s="36">
        <v>77.78</v>
      </c>
      <c r="H15" s="37">
        <f>G15/F15</f>
        <v>0.97225</v>
      </c>
      <c r="I15" s="16" t="s">
        <v>76</v>
      </c>
      <c r="J15" s="46"/>
    </row>
    <row r="16" ht="36" customHeight="1" spans="1:10">
      <c r="A16" s="14">
        <v>9</v>
      </c>
      <c r="B16" s="19"/>
      <c r="C16" s="16" t="s">
        <v>77</v>
      </c>
      <c r="D16" s="16" t="s">
        <v>73</v>
      </c>
      <c r="E16" s="36">
        <v>46.91</v>
      </c>
      <c r="F16" s="36">
        <v>46.91</v>
      </c>
      <c r="G16" s="36">
        <v>35.35</v>
      </c>
      <c r="H16" s="37">
        <f>G16/F16</f>
        <v>0.753570667235131</v>
      </c>
      <c r="I16" s="16" t="s">
        <v>78</v>
      </c>
      <c r="J16" s="46"/>
    </row>
    <row r="17" ht="36" customHeight="1" spans="1:10">
      <c r="A17" s="8" t="s">
        <v>79</v>
      </c>
      <c r="B17" s="15" t="s">
        <v>80</v>
      </c>
      <c r="C17" s="20" t="s">
        <v>81</v>
      </c>
      <c r="D17" s="21"/>
      <c r="E17" s="34">
        <f>SUM(E18:E21)</f>
        <v>186.52</v>
      </c>
      <c r="F17" s="34">
        <f>SUM(F18:F21)</f>
        <v>30.2</v>
      </c>
      <c r="G17" s="34">
        <f>SUM(G18:G21)</f>
        <v>30.08</v>
      </c>
      <c r="H17" s="35">
        <f>G17/F17</f>
        <v>0.996026490066225</v>
      </c>
      <c r="I17" s="16"/>
      <c r="J17" s="46"/>
    </row>
    <row r="18" ht="36" customHeight="1" spans="1:10">
      <c r="A18" s="14">
        <v>10</v>
      </c>
      <c r="B18" s="15"/>
      <c r="C18" s="16" t="s">
        <v>82</v>
      </c>
      <c r="D18" s="16" t="s">
        <v>57</v>
      </c>
      <c r="E18" s="36">
        <v>108.78</v>
      </c>
      <c r="F18" s="36">
        <v>0</v>
      </c>
      <c r="G18" s="36" t="s">
        <v>60</v>
      </c>
      <c r="H18" s="36" t="s">
        <v>60</v>
      </c>
      <c r="I18" s="16" t="s">
        <v>61</v>
      </c>
      <c r="J18" s="47" t="s">
        <v>62</v>
      </c>
    </row>
    <row r="19" ht="36" customHeight="1" spans="1:10">
      <c r="A19" s="14">
        <v>11</v>
      </c>
      <c r="B19" s="15"/>
      <c r="C19" s="22" t="s">
        <v>83</v>
      </c>
      <c r="D19" s="16" t="s">
        <v>57</v>
      </c>
      <c r="E19" s="38">
        <v>47.54</v>
      </c>
      <c r="F19" s="38">
        <v>0</v>
      </c>
      <c r="G19" s="36" t="s">
        <v>60</v>
      </c>
      <c r="H19" s="36" t="s">
        <v>60</v>
      </c>
      <c r="I19" s="16" t="s">
        <v>61</v>
      </c>
      <c r="J19" s="47" t="s">
        <v>62</v>
      </c>
    </row>
    <row r="20" ht="36" customHeight="1" spans="1:10">
      <c r="A20" s="14">
        <v>12</v>
      </c>
      <c r="B20" s="15"/>
      <c r="C20" s="16" t="s">
        <v>84</v>
      </c>
      <c r="D20" s="16" t="s">
        <v>85</v>
      </c>
      <c r="E20" s="36">
        <v>23</v>
      </c>
      <c r="F20" s="36">
        <v>23</v>
      </c>
      <c r="G20" s="36">
        <v>23</v>
      </c>
      <c r="H20" s="37">
        <f>G20/F20</f>
        <v>1</v>
      </c>
      <c r="I20" s="16" t="s">
        <v>86</v>
      </c>
      <c r="J20" s="46"/>
    </row>
    <row r="21" ht="36" customHeight="1" spans="1:10">
      <c r="A21" s="14">
        <v>13</v>
      </c>
      <c r="B21" s="19"/>
      <c r="C21" s="16" t="s">
        <v>87</v>
      </c>
      <c r="D21" s="16" t="s">
        <v>88</v>
      </c>
      <c r="E21" s="36">
        <v>7.2</v>
      </c>
      <c r="F21" s="36">
        <v>7.2</v>
      </c>
      <c r="G21" s="36">
        <v>7.08</v>
      </c>
      <c r="H21" s="37">
        <f>G21/F21</f>
        <v>0.983333333333333</v>
      </c>
      <c r="I21" s="16" t="s">
        <v>89</v>
      </c>
      <c r="J21" s="46"/>
    </row>
    <row r="22" ht="36" customHeight="1" spans="1:10">
      <c r="A22" s="8" t="s">
        <v>90</v>
      </c>
      <c r="B22" s="14" t="s">
        <v>91</v>
      </c>
      <c r="C22" s="8" t="s">
        <v>92</v>
      </c>
      <c r="D22" s="8"/>
      <c r="E22" s="34">
        <f>SUM(E23:E24)</f>
        <v>430.08</v>
      </c>
      <c r="F22" s="34">
        <f>SUM(F23:F24)</f>
        <v>300</v>
      </c>
      <c r="G22" s="34">
        <f>SUM(G23:G24)</f>
        <v>298.16</v>
      </c>
      <c r="H22" s="35">
        <f>G22/F22</f>
        <v>0.993866666666667</v>
      </c>
      <c r="I22" s="16"/>
      <c r="J22" s="46"/>
    </row>
    <row r="23" ht="36" customHeight="1" spans="1:10">
      <c r="A23" s="14">
        <v>14</v>
      </c>
      <c r="B23" s="14"/>
      <c r="C23" s="18" t="s">
        <v>93</v>
      </c>
      <c r="D23" s="16" t="s">
        <v>57</v>
      </c>
      <c r="E23" s="36">
        <v>130.08</v>
      </c>
      <c r="F23" s="36">
        <v>0</v>
      </c>
      <c r="G23" s="36" t="s">
        <v>60</v>
      </c>
      <c r="H23" s="36" t="s">
        <v>60</v>
      </c>
      <c r="I23" s="16" t="s">
        <v>61</v>
      </c>
      <c r="J23" s="47" t="s">
        <v>62</v>
      </c>
    </row>
    <row r="24" ht="36" customHeight="1" spans="1:10">
      <c r="A24" s="14">
        <v>15</v>
      </c>
      <c r="B24" s="14"/>
      <c r="C24" s="16" t="s">
        <v>94</v>
      </c>
      <c r="D24" s="16" t="s">
        <v>95</v>
      </c>
      <c r="E24" s="36">
        <v>300</v>
      </c>
      <c r="F24" s="36">
        <v>300</v>
      </c>
      <c r="G24" s="36">
        <v>298.16</v>
      </c>
      <c r="H24" s="37">
        <f>G24/F24</f>
        <v>0.993866666666667</v>
      </c>
      <c r="I24" s="16" t="s">
        <v>96</v>
      </c>
      <c r="J24" s="46"/>
    </row>
    <row r="25" ht="36" customHeight="1" spans="1:10">
      <c r="A25" s="20" t="s">
        <v>97</v>
      </c>
      <c r="B25" s="14" t="s">
        <v>98</v>
      </c>
      <c r="C25" s="21" t="s">
        <v>99</v>
      </c>
      <c r="D25" s="8"/>
      <c r="E25" s="34">
        <f>SUM(E26:E45)</f>
        <v>6425.35</v>
      </c>
      <c r="F25" s="34">
        <f>SUM(F26:F45)</f>
        <v>5692.59</v>
      </c>
      <c r="G25" s="34">
        <f>SUM(G26:G45)</f>
        <v>5596.4</v>
      </c>
      <c r="H25" s="35">
        <f>G25/F25</f>
        <v>0.983102594776718</v>
      </c>
      <c r="I25" s="16"/>
      <c r="J25" s="46"/>
    </row>
    <row r="26" ht="36" customHeight="1" spans="1:10">
      <c r="A26" s="23">
        <v>16</v>
      </c>
      <c r="B26" s="14"/>
      <c r="C26" s="24" t="s">
        <v>100</v>
      </c>
      <c r="D26" s="16" t="s">
        <v>57</v>
      </c>
      <c r="E26" s="36">
        <v>230</v>
      </c>
      <c r="F26" s="36">
        <v>230</v>
      </c>
      <c r="G26" s="36">
        <v>230</v>
      </c>
      <c r="H26" s="37">
        <f>G26/F26</f>
        <v>1</v>
      </c>
      <c r="I26" s="48" t="s">
        <v>101</v>
      </c>
      <c r="J26" s="46"/>
    </row>
    <row r="27" ht="36" customHeight="1" spans="1:10">
      <c r="A27" s="23">
        <v>17</v>
      </c>
      <c r="B27" s="14"/>
      <c r="C27" s="24" t="s">
        <v>102</v>
      </c>
      <c r="D27" s="16" t="s">
        <v>57</v>
      </c>
      <c r="E27" s="36">
        <v>270</v>
      </c>
      <c r="F27" s="36">
        <v>0</v>
      </c>
      <c r="G27" s="36" t="s">
        <v>60</v>
      </c>
      <c r="H27" s="36" t="s">
        <v>60</v>
      </c>
      <c r="I27" s="16" t="s">
        <v>103</v>
      </c>
      <c r="J27" s="49" t="s">
        <v>104</v>
      </c>
    </row>
    <row r="28" ht="36" customHeight="1" spans="1:10">
      <c r="A28" s="23">
        <v>18</v>
      </c>
      <c r="B28" s="14"/>
      <c r="C28" s="24" t="s">
        <v>105</v>
      </c>
      <c r="D28" s="16" t="s">
        <v>57</v>
      </c>
      <c r="E28" s="36">
        <v>180</v>
      </c>
      <c r="F28" s="36">
        <v>0</v>
      </c>
      <c r="G28" s="36" t="s">
        <v>60</v>
      </c>
      <c r="H28" s="36" t="s">
        <v>60</v>
      </c>
      <c r="I28" s="16" t="s">
        <v>106</v>
      </c>
      <c r="J28" s="49" t="s">
        <v>104</v>
      </c>
    </row>
    <row r="29" ht="36" customHeight="1" spans="1:10">
      <c r="A29" s="23">
        <v>19</v>
      </c>
      <c r="B29" s="14"/>
      <c r="C29" s="24" t="s">
        <v>107</v>
      </c>
      <c r="D29" s="16" t="s">
        <v>57</v>
      </c>
      <c r="E29" s="36">
        <v>95</v>
      </c>
      <c r="F29" s="36">
        <v>95</v>
      </c>
      <c r="G29" s="36">
        <v>94.55</v>
      </c>
      <c r="H29" s="37">
        <f t="shared" ref="H29:H56" si="1">G29/F29</f>
        <v>0.995263157894737</v>
      </c>
      <c r="I29" s="16" t="s">
        <v>108</v>
      </c>
      <c r="J29" s="46"/>
    </row>
    <row r="30" ht="36" customHeight="1" spans="1:10">
      <c r="A30" s="23">
        <v>20</v>
      </c>
      <c r="B30" s="14"/>
      <c r="C30" s="24" t="s">
        <v>109</v>
      </c>
      <c r="D30" s="16" t="s">
        <v>57</v>
      </c>
      <c r="E30" s="36">
        <v>80</v>
      </c>
      <c r="F30" s="36">
        <v>80</v>
      </c>
      <c r="G30" s="36">
        <v>79.9</v>
      </c>
      <c r="H30" s="37">
        <f t="shared" si="1"/>
        <v>0.99875</v>
      </c>
      <c r="I30" s="16" t="s">
        <v>110</v>
      </c>
      <c r="J30" s="46"/>
    </row>
    <row r="31" ht="36" customHeight="1" spans="1:10">
      <c r="A31" s="23">
        <v>21</v>
      </c>
      <c r="B31" s="14"/>
      <c r="C31" s="24" t="s">
        <v>111</v>
      </c>
      <c r="D31" s="16" t="s">
        <v>57</v>
      </c>
      <c r="E31" s="36">
        <v>298</v>
      </c>
      <c r="F31" s="36">
        <v>266.5</v>
      </c>
      <c r="G31" s="36">
        <v>260.58</v>
      </c>
      <c r="H31" s="37">
        <f t="shared" si="1"/>
        <v>0.977786116322702</v>
      </c>
      <c r="I31" s="16" t="s">
        <v>112</v>
      </c>
      <c r="J31" s="47" t="s">
        <v>113</v>
      </c>
    </row>
    <row r="32" ht="36" customHeight="1" spans="1:10">
      <c r="A32" s="23">
        <v>22</v>
      </c>
      <c r="B32" s="14"/>
      <c r="C32" s="24" t="s">
        <v>114</v>
      </c>
      <c r="D32" s="16" t="s">
        <v>57</v>
      </c>
      <c r="E32" s="36">
        <v>325</v>
      </c>
      <c r="F32" s="36">
        <v>325</v>
      </c>
      <c r="G32" s="36">
        <v>324.36</v>
      </c>
      <c r="H32" s="37">
        <f t="shared" si="1"/>
        <v>0.998030769230769</v>
      </c>
      <c r="I32" s="16" t="s">
        <v>115</v>
      </c>
      <c r="J32" s="46"/>
    </row>
    <row r="33" ht="36" customHeight="1" spans="1:10">
      <c r="A33" s="23">
        <v>23</v>
      </c>
      <c r="B33" s="14"/>
      <c r="C33" s="24" t="s">
        <v>116</v>
      </c>
      <c r="D33" s="16" t="s">
        <v>57</v>
      </c>
      <c r="E33" s="36">
        <v>370</v>
      </c>
      <c r="F33" s="36">
        <v>98</v>
      </c>
      <c r="G33" s="36">
        <v>97.9</v>
      </c>
      <c r="H33" s="37">
        <f t="shared" si="1"/>
        <v>0.998979591836735</v>
      </c>
      <c r="I33" s="16" t="s">
        <v>117</v>
      </c>
      <c r="J33" s="46"/>
    </row>
    <row r="34" ht="36" customHeight="1" spans="1:10">
      <c r="A34" s="23">
        <v>24</v>
      </c>
      <c r="B34" s="14"/>
      <c r="C34" s="24" t="s">
        <v>118</v>
      </c>
      <c r="D34" s="16" t="s">
        <v>57</v>
      </c>
      <c r="E34" s="36">
        <v>1800</v>
      </c>
      <c r="F34" s="36">
        <v>1800</v>
      </c>
      <c r="G34" s="36">
        <v>1799.72</v>
      </c>
      <c r="H34" s="37">
        <f t="shared" si="1"/>
        <v>0.999844444444444</v>
      </c>
      <c r="I34" s="16" t="s">
        <v>119</v>
      </c>
      <c r="J34" s="46"/>
    </row>
    <row r="35" ht="36" customHeight="1" spans="1:10">
      <c r="A35" s="23">
        <v>25</v>
      </c>
      <c r="B35" s="14"/>
      <c r="C35" s="24" t="s">
        <v>120</v>
      </c>
      <c r="D35" s="16" t="s">
        <v>57</v>
      </c>
      <c r="E35" s="36">
        <v>40</v>
      </c>
      <c r="F35" s="36">
        <v>40</v>
      </c>
      <c r="G35" s="36">
        <v>39.72</v>
      </c>
      <c r="H35" s="37">
        <f t="shared" si="1"/>
        <v>0.993</v>
      </c>
      <c r="I35" s="16" t="s">
        <v>121</v>
      </c>
      <c r="J35" s="16"/>
    </row>
    <row r="36" ht="36" customHeight="1" spans="1:10">
      <c r="A36" s="23">
        <v>26</v>
      </c>
      <c r="B36" s="14"/>
      <c r="C36" s="25" t="s">
        <v>122</v>
      </c>
      <c r="D36" s="22" t="s">
        <v>57</v>
      </c>
      <c r="E36" s="38">
        <v>111.22</v>
      </c>
      <c r="F36" s="38">
        <v>111.22</v>
      </c>
      <c r="G36" s="38">
        <v>111.2</v>
      </c>
      <c r="H36" s="37">
        <f t="shared" si="1"/>
        <v>0.999820176227297</v>
      </c>
      <c r="I36" s="16" t="s">
        <v>58</v>
      </c>
      <c r="J36" s="16"/>
    </row>
    <row r="37" ht="36" customHeight="1" spans="1:10">
      <c r="A37" s="23">
        <v>27</v>
      </c>
      <c r="B37" s="14"/>
      <c r="C37" s="24" t="s">
        <v>123</v>
      </c>
      <c r="D37" s="16" t="s">
        <v>57</v>
      </c>
      <c r="E37" s="36">
        <v>170</v>
      </c>
      <c r="F37" s="36">
        <v>170</v>
      </c>
      <c r="G37" s="36">
        <v>169.92</v>
      </c>
      <c r="H37" s="37">
        <f t="shared" si="1"/>
        <v>0.999529411764706</v>
      </c>
      <c r="I37" s="50" t="s">
        <v>124</v>
      </c>
      <c r="J37" s="46"/>
    </row>
    <row r="38" ht="36" customHeight="1" spans="1:10">
      <c r="A38" s="23">
        <v>28</v>
      </c>
      <c r="B38" s="14"/>
      <c r="C38" s="24" t="s">
        <v>125</v>
      </c>
      <c r="D38" s="16" t="s">
        <v>57</v>
      </c>
      <c r="E38" s="36">
        <v>15</v>
      </c>
      <c r="F38" s="36">
        <v>15</v>
      </c>
      <c r="G38" s="36">
        <v>14.81</v>
      </c>
      <c r="H38" s="37">
        <f t="shared" si="1"/>
        <v>0.987333333333333</v>
      </c>
      <c r="I38" s="50" t="s">
        <v>126</v>
      </c>
      <c r="J38" s="46"/>
    </row>
    <row r="39" ht="54" customHeight="1" spans="1:10">
      <c r="A39" s="23">
        <v>29</v>
      </c>
      <c r="B39" s="14"/>
      <c r="C39" s="24" t="s">
        <v>127</v>
      </c>
      <c r="D39" s="16" t="s">
        <v>128</v>
      </c>
      <c r="E39" s="36">
        <v>30</v>
      </c>
      <c r="F39" s="36">
        <v>30</v>
      </c>
      <c r="G39" s="36">
        <v>30</v>
      </c>
      <c r="H39" s="37">
        <f t="shared" si="1"/>
        <v>1</v>
      </c>
      <c r="I39" s="16" t="s">
        <v>129</v>
      </c>
      <c r="J39" s="46"/>
    </row>
    <row r="40" ht="36" customHeight="1" spans="1:10">
      <c r="A40" s="23">
        <v>30</v>
      </c>
      <c r="B40" s="14"/>
      <c r="C40" s="24" t="s">
        <v>130</v>
      </c>
      <c r="D40" s="16" t="s">
        <v>131</v>
      </c>
      <c r="E40" s="36">
        <v>266</v>
      </c>
      <c r="F40" s="36">
        <v>266</v>
      </c>
      <c r="G40" s="36">
        <v>249.54</v>
      </c>
      <c r="H40" s="37">
        <f t="shared" si="1"/>
        <v>0.93812030075188</v>
      </c>
      <c r="I40" s="16" t="s">
        <v>132</v>
      </c>
      <c r="J40" s="46"/>
    </row>
    <row r="41" ht="36" customHeight="1" spans="1:10">
      <c r="A41" s="23">
        <v>31</v>
      </c>
      <c r="B41" s="14"/>
      <c r="C41" s="24" t="s">
        <v>133</v>
      </c>
      <c r="D41" s="16" t="s">
        <v>134</v>
      </c>
      <c r="E41" s="36">
        <v>100</v>
      </c>
      <c r="F41" s="36">
        <v>100</v>
      </c>
      <c r="G41" s="36">
        <v>97.71</v>
      </c>
      <c r="H41" s="37">
        <f t="shared" si="1"/>
        <v>0.9771</v>
      </c>
      <c r="I41" s="16" t="s">
        <v>135</v>
      </c>
      <c r="J41" s="46"/>
    </row>
    <row r="42" ht="36" customHeight="1" spans="1:10">
      <c r="A42" s="23">
        <v>32</v>
      </c>
      <c r="B42" s="14"/>
      <c r="C42" s="24" t="s">
        <v>136</v>
      </c>
      <c r="D42" s="16" t="s">
        <v>95</v>
      </c>
      <c r="E42" s="36">
        <v>200</v>
      </c>
      <c r="F42" s="36">
        <v>200</v>
      </c>
      <c r="G42" s="36">
        <v>200</v>
      </c>
      <c r="H42" s="37">
        <f t="shared" si="1"/>
        <v>1</v>
      </c>
      <c r="I42" s="51" t="s">
        <v>137</v>
      </c>
      <c r="J42" s="46"/>
    </row>
    <row r="43" ht="36" customHeight="1" spans="1:10">
      <c r="A43" s="23">
        <v>33</v>
      </c>
      <c r="B43" s="14"/>
      <c r="C43" s="24" t="s">
        <v>138</v>
      </c>
      <c r="D43" s="16" t="s">
        <v>95</v>
      </c>
      <c r="E43" s="36">
        <v>200</v>
      </c>
      <c r="F43" s="36">
        <v>200</v>
      </c>
      <c r="G43" s="36">
        <v>199.67</v>
      </c>
      <c r="H43" s="37">
        <f t="shared" si="1"/>
        <v>0.99835</v>
      </c>
      <c r="I43" s="50" t="s">
        <v>139</v>
      </c>
      <c r="J43" s="46"/>
    </row>
    <row r="44" ht="36" customHeight="1" spans="1:10">
      <c r="A44" s="23">
        <v>34</v>
      </c>
      <c r="B44" s="14"/>
      <c r="C44" s="24" t="s">
        <v>140</v>
      </c>
      <c r="D44" s="16" t="s">
        <v>141</v>
      </c>
      <c r="E44" s="36">
        <v>1445.13</v>
      </c>
      <c r="F44" s="36">
        <v>1465.87</v>
      </c>
      <c r="G44" s="36">
        <v>1396.82</v>
      </c>
      <c r="H44" s="37">
        <f t="shared" si="1"/>
        <v>0.952894867894152</v>
      </c>
      <c r="I44" s="16" t="s">
        <v>142</v>
      </c>
      <c r="J44" s="46"/>
    </row>
    <row r="45" ht="36" customHeight="1" spans="1:10">
      <c r="A45" s="23">
        <v>35</v>
      </c>
      <c r="B45" s="14"/>
      <c r="C45" s="25" t="s">
        <v>143</v>
      </c>
      <c r="D45" s="22" t="s">
        <v>144</v>
      </c>
      <c r="E45" s="38">
        <v>200</v>
      </c>
      <c r="F45" s="38">
        <v>200</v>
      </c>
      <c r="G45" s="38">
        <v>200</v>
      </c>
      <c r="H45" s="37">
        <f t="shared" si="1"/>
        <v>1</v>
      </c>
      <c r="I45" s="16" t="s">
        <v>145</v>
      </c>
      <c r="J45" s="46"/>
    </row>
    <row r="46" ht="36" customHeight="1" spans="1:10">
      <c r="A46" s="12" t="s">
        <v>146</v>
      </c>
      <c r="B46" s="9" t="s">
        <v>147</v>
      </c>
      <c r="C46" s="10"/>
      <c r="D46" s="11"/>
      <c r="E46" s="39">
        <f>SUM(E47:E56)</f>
        <v>38548</v>
      </c>
      <c r="F46" s="39">
        <f>SUM(F47:F56)</f>
        <v>39500.2</v>
      </c>
      <c r="G46" s="39">
        <f>SUM(G47:G56)</f>
        <v>38157.6</v>
      </c>
      <c r="H46" s="35">
        <f t="shared" si="1"/>
        <v>0.966010298682032</v>
      </c>
      <c r="I46" s="52" t="s">
        <v>148</v>
      </c>
      <c r="J46" s="53"/>
    </row>
    <row r="47" ht="36" customHeight="1" spans="1:10">
      <c r="A47" s="26" t="s">
        <v>53</v>
      </c>
      <c r="B47" s="27" t="s">
        <v>149</v>
      </c>
      <c r="C47" s="28"/>
      <c r="D47" s="29"/>
      <c r="E47" s="40">
        <v>6515</v>
      </c>
      <c r="F47" s="40">
        <v>6776.13</v>
      </c>
      <c r="G47" s="40">
        <v>6561.28</v>
      </c>
      <c r="H47" s="37">
        <f t="shared" si="1"/>
        <v>0.968293111259672</v>
      </c>
      <c r="I47" s="54" t="s">
        <v>150</v>
      </c>
      <c r="J47" s="25"/>
    </row>
    <row r="48" ht="36" customHeight="1" spans="1:10">
      <c r="A48" s="26" t="s">
        <v>79</v>
      </c>
      <c r="B48" s="27" t="s">
        <v>151</v>
      </c>
      <c r="C48" s="28"/>
      <c r="D48" s="29"/>
      <c r="E48" s="40">
        <v>4250</v>
      </c>
      <c r="F48" s="40">
        <v>4426.69</v>
      </c>
      <c r="G48" s="40">
        <v>3718.57</v>
      </c>
      <c r="H48" s="37">
        <f t="shared" si="1"/>
        <v>0.840033975724526</v>
      </c>
      <c r="I48" s="54" t="s">
        <v>152</v>
      </c>
      <c r="J48" s="25"/>
    </row>
    <row r="49" ht="36" customHeight="1" spans="1:10">
      <c r="A49" s="26" t="s">
        <v>90</v>
      </c>
      <c r="B49" s="27" t="s">
        <v>153</v>
      </c>
      <c r="C49" s="28"/>
      <c r="D49" s="29"/>
      <c r="E49" s="40">
        <v>782</v>
      </c>
      <c r="F49" s="40">
        <v>802</v>
      </c>
      <c r="G49" s="40">
        <v>798.69</v>
      </c>
      <c r="H49" s="37">
        <f t="shared" si="1"/>
        <v>0.995872817955112</v>
      </c>
      <c r="I49" s="54" t="s">
        <v>154</v>
      </c>
      <c r="J49" s="25"/>
    </row>
    <row r="50" ht="36" customHeight="1" spans="1:10">
      <c r="A50" s="26" t="s">
        <v>97</v>
      </c>
      <c r="B50" s="27" t="s">
        <v>155</v>
      </c>
      <c r="C50" s="28"/>
      <c r="D50" s="29"/>
      <c r="E50" s="40">
        <v>5226</v>
      </c>
      <c r="F50" s="40">
        <v>5226</v>
      </c>
      <c r="G50" s="40">
        <v>5190.97</v>
      </c>
      <c r="H50" s="37">
        <f t="shared" si="1"/>
        <v>0.993296976655186</v>
      </c>
      <c r="I50" s="54"/>
      <c r="J50" s="25"/>
    </row>
    <row r="51" ht="36" customHeight="1" spans="1:10">
      <c r="A51" s="26" t="s">
        <v>156</v>
      </c>
      <c r="B51" s="27" t="s">
        <v>157</v>
      </c>
      <c r="C51" s="28"/>
      <c r="D51" s="29"/>
      <c r="E51" s="40">
        <v>7139</v>
      </c>
      <c r="F51" s="40">
        <v>7139</v>
      </c>
      <c r="G51" s="40">
        <v>7036.43</v>
      </c>
      <c r="H51" s="37">
        <f t="shared" si="1"/>
        <v>0.98563244151842</v>
      </c>
      <c r="I51" s="54"/>
      <c r="J51" s="25"/>
    </row>
    <row r="52" ht="36" customHeight="1" spans="1:10">
      <c r="A52" s="26" t="s">
        <v>158</v>
      </c>
      <c r="B52" s="27" t="s">
        <v>159</v>
      </c>
      <c r="C52" s="28"/>
      <c r="D52" s="29"/>
      <c r="E52" s="40">
        <v>6819</v>
      </c>
      <c r="F52" s="40">
        <v>7101.27</v>
      </c>
      <c r="G52" s="40">
        <v>7006.53</v>
      </c>
      <c r="H52" s="37">
        <f t="shared" si="1"/>
        <v>0.986658724425349</v>
      </c>
      <c r="I52" s="54" t="s">
        <v>160</v>
      </c>
      <c r="J52" s="25"/>
    </row>
    <row r="53" ht="36" customHeight="1" spans="1:10">
      <c r="A53" s="26" t="s">
        <v>161</v>
      </c>
      <c r="B53" s="27" t="s">
        <v>162</v>
      </c>
      <c r="C53" s="28"/>
      <c r="D53" s="29"/>
      <c r="E53" s="40">
        <v>4157</v>
      </c>
      <c r="F53" s="40">
        <v>4214.11</v>
      </c>
      <c r="G53" s="38">
        <v>4165.52</v>
      </c>
      <c r="H53" s="37">
        <f t="shared" si="1"/>
        <v>0.988469688736175</v>
      </c>
      <c r="I53" s="54" t="s">
        <v>163</v>
      </c>
      <c r="J53" s="25"/>
    </row>
    <row r="54" ht="36" customHeight="1" spans="1:10">
      <c r="A54" s="26" t="s">
        <v>164</v>
      </c>
      <c r="B54" s="27" t="s">
        <v>165</v>
      </c>
      <c r="C54" s="28"/>
      <c r="D54" s="29"/>
      <c r="E54" s="40">
        <v>1139</v>
      </c>
      <c r="F54" s="40">
        <v>1139</v>
      </c>
      <c r="G54" s="40">
        <v>1137.62</v>
      </c>
      <c r="H54" s="37">
        <f t="shared" si="1"/>
        <v>0.998788410886743</v>
      </c>
      <c r="I54" s="54"/>
      <c r="J54" s="25"/>
    </row>
    <row r="55" ht="36" customHeight="1" spans="1:10">
      <c r="A55" s="26" t="s">
        <v>166</v>
      </c>
      <c r="B55" s="27" t="s">
        <v>167</v>
      </c>
      <c r="C55" s="28"/>
      <c r="D55" s="29"/>
      <c r="E55" s="40">
        <v>1862</v>
      </c>
      <c r="F55" s="40">
        <v>2017</v>
      </c>
      <c r="G55" s="40">
        <v>1893.31</v>
      </c>
      <c r="H55" s="37">
        <f t="shared" si="1"/>
        <v>0.938676251859197</v>
      </c>
      <c r="I55" s="54" t="s">
        <v>168</v>
      </c>
      <c r="J55" s="25"/>
    </row>
    <row r="56" ht="36" customHeight="1" spans="1:10">
      <c r="A56" s="26" t="s">
        <v>169</v>
      </c>
      <c r="B56" s="27" t="s">
        <v>170</v>
      </c>
      <c r="C56" s="28"/>
      <c r="D56" s="29"/>
      <c r="E56" s="40">
        <v>659</v>
      </c>
      <c r="F56" s="40">
        <v>659</v>
      </c>
      <c r="G56" s="40">
        <v>648.68</v>
      </c>
      <c r="H56" s="37">
        <f t="shared" si="1"/>
        <v>0.984339908952959</v>
      </c>
      <c r="I56" s="54"/>
      <c r="J56" s="25"/>
    </row>
  </sheetData>
  <mergeCells count="35">
    <mergeCell ref="A1:D1"/>
    <mergeCell ref="A2:J2"/>
    <mergeCell ref="A3:E3"/>
    <mergeCell ref="A5:D5"/>
    <mergeCell ref="B6:D6"/>
    <mergeCell ref="C7:D7"/>
    <mergeCell ref="C17:D17"/>
    <mergeCell ref="C22:D22"/>
    <mergeCell ref="C25:D25"/>
    <mergeCell ref="B46:D46"/>
    <mergeCell ref="I46:J46"/>
    <mergeCell ref="B47:D47"/>
    <mergeCell ref="I47:J47"/>
    <mergeCell ref="B48:D48"/>
    <mergeCell ref="I48:J48"/>
    <mergeCell ref="B49:D49"/>
    <mergeCell ref="I49:J49"/>
    <mergeCell ref="B50:D50"/>
    <mergeCell ref="I50:J50"/>
    <mergeCell ref="B51:D51"/>
    <mergeCell ref="I51:J51"/>
    <mergeCell ref="B52:D52"/>
    <mergeCell ref="I52:J52"/>
    <mergeCell ref="B53:D53"/>
    <mergeCell ref="I53:J53"/>
    <mergeCell ref="B54:D54"/>
    <mergeCell ref="I54:J54"/>
    <mergeCell ref="B55:D55"/>
    <mergeCell ref="I55:J55"/>
    <mergeCell ref="B56:D56"/>
    <mergeCell ref="I56:J56"/>
    <mergeCell ref="B7:B16"/>
    <mergeCell ref="B17:B21"/>
    <mergeCell ref="B22:B24"/>
    <mergeCell ref="B25:B45"/>
  </mergeCells>
  <pageMargins left="0.751388888888889" right="0.751388888888889" top="1" bottom="1" header="0.5" footer="0.5"/>
  <pageSetup paperSize="9"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总表 (2)</vt:lpstr>
      <vt:lpstr>2023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郑锦婷</cp:lastModifiedBy>
  <cp:revision>1</cp:revision>
  <dcterms:created xsi:type="dcterms:W3CDTF">1996-12-30T17:32:00Z</dcterms:created>
  <cp:lastPrinted>2021-06-07T17:19:00Z</cp:lastPrinted>
  <dcterms:modified xsi:type="dcterms:W3CDTF">2024-02-21T16:40:54Z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090B9AA18D584173BBF7FB9F6EA4FF67</vt:lpwstr>
  </property>
</Properties>
</file>